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'PC-Version'!$A$1:$BD$171</definedName>
  </definedNames>
  <calcPr fullCalcOnLoad="1"/>
</workbook>
</file>

<file path=xl/sharedStrings.xml><?xml version="1.0" encoding="utf-8"?>
<sst xmlns="http://schemas.openxmlformats.org/spreadsheetml/2006/main" count="473" uniqueCount="74">
  <si>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</si>
  <si>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</si>
  <si>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</si>
  <si>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</si>
  <si>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</si>
  <si>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</si>
  <si>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</si>
  <si>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</si>
  <si>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</si>
  <si>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</si>
  <si>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</si>
  <si>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</si>
  <si>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</si>
  <si>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</si>
  <si>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</si>
  <si>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</si>
  <si>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</si>
  <si>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</si>
  <si>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</si>
  <si>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</si>
  <si>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</si>
  <si>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</si>
  <si>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</si>
  <si>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</si>
  <si>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</si>
  <si>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</si>
  <si>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</si>
  <si>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</si>
  <si>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</si>
  <si>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</si>
  <si>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</si>
  <si>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</si>
  <si>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</si>
  <si>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</si>
  <si>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</si>
  <si>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</si>
  <si>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</si>
  <si>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</si>
  <si>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</si>
  <si>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</si>
  <si>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</si>
  <si>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</si>
  <si>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</si>
  <si>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</si>
  <si>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</si>
  <si>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</si>
  <si>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</si>
  <si>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</si>
  <si>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</si>
  <si>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im Stadion des FC Musterhausen</t>
  </si>
  <si>
    <t>Endspiel</t>
  </si>
  <si>
    <t>VIII. Platzierungen</t>
  </si>
  <si>
    <t>5.</t>
  </si>
  <si>
    <t>A5</t>
  </si>
  <si>
    <t>B5</t>
  </si>
  <si>
    <t>C5</t>
  </si>
  <si>
    <t>D5</t>
  </si>
  <si>
    <r>
      <t xml:space="preserve">Fußball Feldturnier für - </t>
    </r>
    <r>
      <rPr>
        <b/>
        <sz val="12"/>
        <rFont val="Arial"/>
        <family val="2"/>
      </rPr>
      <t xml:space="preserve">F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</si>
  <si>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Muster-Cup 2003</t>
  </si>
  <si>
    <t>IV. Gruppeneinteilung Zwischenrunde</t>
  </si>
  <si>
    <t>Erster Gruppe A</t>
  </si>
  <si>
    <t>Zweiter Gruppe B</t>
  </si>
  <si>
    <t>Erster Gruppe B</t>
  </si>
  <si>
    <t>Zweiter Gruppe C</t>
  </si>
  <si>
    <t>Erster Gruppe C</t>
  </si>
  <si>
    <t>Zweiter Gruppe D</t>
  </si>
  <si>
    <t>Erster Gruppe D</t>
  </si>
  <si>
    <t>Zweiter Gruppe A</t>
  </si>
  <si>
    <t>V. Spielplan Zwischenrunde</t>
  </si>
  <si>
    <t>VI. Abschlußtabellen Zwischenrunde</t>
  </si>
  <si>
    <t>VII. Endrunde</t>
  </si>
  <si>
    <t>II. Spielplan Vorrunde Gruppe A und B</t>
  </si>
  <si>
    <t>II. Spielplan Vorrunde Gruppe C und D</t>
  </si>
  <si>
    <t>Spiel um Platz 3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</si>
</sst>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3" borderId="3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36" xfId="0" applyFont="1" applyBorder="1" applyAlignment="1" applyProtection="1">
      <alignment horizontal="left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shrinkToFit="1"/>
    </xf>
    <xf numFmtId="0" fontId="3" fillId="0" borderId="44" xfId="0" applyFont="1" applyBorder="1" applyAlignment="1">
      <alignment horizontal="left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85</xdr:row>
      <xdr:rowOff>28575</xdr:rowOff>
    </xdr:from>
    <xdr:to>
      <xdr:col>32</xdr:col>
      <xdr:colOff>9525</xdr:colOff>
      <xdr:row>85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4880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53</xdr:col>
      <xdr:colOff>104775</xdr:colOff>
      <xdr:row>7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59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104775</xdr:rowOff>
    </xdr:from>
    <xdr:to>
      <xdr:col>32</xdr:col>
      <xdr:colOff>9525</xdr:colOff>
      <xdr:row>126</xdr:row>
      <xdr:rowOff>47625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26908125"/>
          <a:ext cx="923925" cy="2667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B155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77" customWidth="1"/>
    <col min="57" max="57" width="1.7109375" style="40" customWidth="1"/>
    <col min="58" max="58" width="2.8515625" style="40" hidden="1" customWidth="1"/>
    <col min="59" max="59" width="2.140625" style="40" hidden="1" customWidth="1"/>
    <col min="60" max="60" width="2.8515625" style="40" hidden="1" customWidth="1"/>
    <col min="61" max="72" width="1.7109375" style="40" hidden="1" customWidth="1"/>
    <col min="73" max="73" width="2.28125" style="40" bestFit="1" customWidth="1"/>
    <col min="74" max="74" width="1.7109375" style="40" customWidth="1"/>
    <col min="75" max="75" width="2.28125" style="40" bestFit="1" customWidth="1"/>
    <col min="76" max="78" width="1.7109375" style="40" customWidth="1"/>
    <col min="79" max="79" width="12.421875" style="40" customWidth="1"/>
    <col min="80" max="80" width="8.00390625" style="40" bestFit="1" customWidth="1"/>
    <col min="81" max="81" width="4.140625" style="64" bestFit="1" customWidth="1"/>
    <col min="82" max="82" width="1.7109375" style="64" bestFit="1" customWidth="1"/>
    <col min="83" max="83" width="4.140625" style="64" bestFit="1" customWidth="1"/>
    <col min="84" max="85" width="6.28125" style="64" customWidth="1"/>
    <col min="86" max="86" width="12.421875" style="40" customWidth="1"/>
    <col min="87" max="87" width="8.00390625" style="40" bestFit="1" customWidth="1"/>
    <col min="88" max="88" width="4.140625" style="64" bestFit="1" customWidth="1"/>
    <col min="89" max="89" width="1.7109375" style="64" bestFit="1" customWidth="1"/>
    <col min="90" max="90" width="4.140625" style="64" bestFit="1" customWidth="1"/>
    <col min="91" max="91" width="6.28125" style="64" customWidth="1"/>
    <col min="92" max="96" width="1.7109375" style="64" customWidth="1"/>
    <col min="97" max="118" width="1.7109375" style="77" customWidth="1"/>
    <col min="119" max="132" width="1.7109375" style="74" customWidth="1"/>
    <col min="133" max="16384" width="1.7109375" style="0" customWidth="1"/>
  </cols>
  <sheetData>
    <row r="1" spans="119:132" ht="7.5" customHeight="1"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33" customHeight="1">
      <c r="A2" s="191" t="s">
        <v>58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18" s="13" customFormat="1" ht="27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BD3" s="78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65"/>
      <c r="CD3" s="65"/>
      <c r="CE3" s="65"/>
      <c r="CF3" s="65"/>
      <c r="CG3" s="65"/>
      <c r="CH3" s="41"/>
      <c r="CI3" s="41"/>
      <c r="CJ3" s="65"/>
      <c r="CK3" s="65"/>
      <c r="CL3" s="65"/>
      <c r="CM3" s="65"/>
      <c r="CN3" s="65"/>
      <c r="CO3" s="65"/>
      <c r="CP3" s="65"/>
      <c r="CQ3" s="65"/>
      <c r="CR3" s="65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</row>
    <row r="4" spans="1:118" s="2" customFormat="1" ht="15.75">
      <c r="A4" s="198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BD4" s="79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66"/>
      <c r="CD4" s="66"/>
      <c r="CE4" s="66"/>
      <c r="CF4" s="66"/>
      <c r="CG4" s="66"/>
      <c r="CH4" s="42"/>
      <c r="CI4" s="42"/>
      <c r="CJ4" s="66"/>
      <c r="CK4" s="66"/>
      <c r="CL4" s="66"/>
      <c r="CM4" s="66"/>
      <c r="CN4" s="66"/>
      <c r="CO4" s="66"/>
      <c r="CP4" s="66"/>
      <c r="CQ4" s="66"/>
      <c r="CR4" s="66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</row>
    <row r="5" spans="56:118" s="2" customFormat="1" ht="6" customHeight="1">
      <c r="BD5" s="79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66"/>
      <c r="CD5" s="66"/>
      <c r="CE5" s="66"/>
      <c r="CF5" s="66"/>
      <c r="CG5" s="66"/>
      <c r="CH5" s="42"/>
      <c r="CI5" s="42"/>
      <c r="CJ5" s="66"/>
      <c r="CK5" s="66"/>
      <c r="CL5" s="66"/>
      <c r="CM5" s="66"/>
      <c r="CN5" s="66"/>
      <c r="CO5" s="66"/>
      <c r="CP5" s="66"/>
      <c r="CQ5" s="66"/>
      <c r="CR5" s="66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</row>
    <row r="6" spans="12:118" s="2" customFormat="1" ht="15.75">
      <c r="L6" s="3" t="s">
        <v>0</v>
      </c>
      <c r="M6" s="193" t="s">
        <v>1</v>
      </c>
      <c r="N6" s="193"/>
      <c r="O6" s="193"/>
      <c r="P6" s="193"/>
      <c r="Q6" s="193"/>
      <c r="R6" s="193"/>
      <c r="S6" s="193"/>
      <c r="T6" s="193"/>
      <c r="U6" s="2" t="s">
        <v>2</v>
      </c>
      <c r="Y6" s="194">
        <v>37793</v>
      </c>
      <c r="Z6" s="194"/>
      <c r="AA6" s="194"/>
      <c r="AB6" s="194"/>
      <c r="AC6" s="194"/>
      <c r="AD6" s="194"/>
      <c r="AE6" s="194"/>
      <c r="AF6" s="194"/>
      <c r="BD6" s="79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66"/>
      <c r="CD6" s="66"/>
      <c r="CE6" s="66"/>
      <c r="CF6" s="66"/>
      <c r="CG6" s="66"/>
      <c r="CH6" s="42"/>
      <c r="CI6" s="42"/>
      <c r="CJ6" s="66"/>
      <c r="CK6" s="66"/>
      <c r="CL6" s="66"/>
      <c r="CM6" s="66"/>
      <c r="CN6" s="66"/>
      <c r="CO6" s="66"/>
      <c r="CP6" s="66"/>
      <c r="CQ6" s="66"/>
      <c r="CR6" s="66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</row>
    <row r="7" spans="56:118" s="2" customFormat="1" ht="6" customHeight="1">
      <c r="BD7" s="79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66"/>
      <c r="CD7" s="66"/>
      <c r="CE7" s="66"/>
      <c r="CF7" s="66"/>
      <c r="CG7" s="66"/>
      <c r="CH7" s="42"/>
      <c r="CI7" s="42"/>
      <c r="CJ7" s="66"/>
      <c r="CK7" s="66"/>
      <c r="CL7" s="66"/>
      <c r="CM7" s="66"/>
      <c r="CN7" s="66"/>
      <c r="CO7" s="66"/>
      <c r="CP7" s="66"/>
      <c r="CQ7" s="66"/>
      <c r="CR7" s="66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</row>
    <row r="8" spans="2:118" s="2" customFormat="1" ht="15">
      <c r="B8" s="195" t="s">
        <v>49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BD8" s="79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66"/>
      <c r="CD8" s="66"/>
      <c r="CE8" s="66"/>
      <c r="CF8" s="66"/>
      <c r="CG8" s="66"/>
      <c r="CH8" s="42"/>
      <c r="CI8" s="42"/>
      <c r="CJ8" s="66"/>
      <c r="CK8" s="66"/>
      <c r="CL8" s="66"/>
      <c r="CM8" s="66"/>
      <c r="CN8" s="66"/>
      <c r="CO8" s="66"/>
      <c r="CP8" s="66"/>
      <c r="CQ8" s="66"/>
      <c r="CR8" s="66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56:118" s="2" customFormat="1" ht="6" customHeight="1">
      <c r="BD9" s="79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66"/>
      <c r="CD9" s="66"/>
      <c r="CE9" s="66"/>
      <c r="CF9" s="66"/>
      <c r="CG9" s="66"/>
      <c r="CH9" s="42"/>
      <c r="CI9" s="42"/>
      <c r="CJ9" s="66"/>
      <c r="CK9" s="66"/>
      <c r="CL9" s="66"/>
      <c r="CM9" s="66"/>
      <c r="CN9" s="66"/>
      <c r="CO9" s="66"/>
      <c r="CP9" s="66"/>
      <c r="CQ9" s="66"/>
      <c r="CR9" s="66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</row>
    <row r="10" spans="7:118" s="2" customFormat="1" ht="15.75">
      <c r="G10" s="6" t="s">
        <v>3</v>
      </c>
      <c r="H10" s="197">
        <v>0.3958333333333333</v>
      </c>
      <c r="I10" s="197"/>
      <c r="J10" s="197"/>
      <c r="K10" s="197"/>
      <c r="L10" s="197"/>
      <c r="M10" s="7" t="s">
        <v>4</v>
      </c>
      <c r="T10" s="6" t="s">
        <v>5</v>
      </c>
      <c r="U10" s="192">
        <v>1</v>
      </c>
      <c r="V10" s="192"/>
      <c r="W10" s="16" t="s">
        <v>28</v>
      </c>
      <c r="X10" s="196">
        <v>0.006944444444444444</v>
      </c>
      <c r="Y10" s="196"/>
      <c r="Z10" s="196"/>
      <c r="AA10" s="196"/>
      <c r="AB10" s="196"/>
      <c r="AC10" s="7" t="s">
        <v>6</v>
      </c>
      <c r="AK10" s="6" t="s">
        <v>7</v>
      </c>
      <c r="AL10" s="196">
        <v>0.0006944444444444445</v>
      </c>
      <c r="AM10" s="196"/>
      <c r="AN10" s="196"/>
      <c r="AO10" s="196"/>
      <c r="AP10" s="196"/>
      <c r="AQ10" s="7" t="s">
        <v>6</v>
      </c>
      <c r="BD10" s="79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66"/>
      <c r="CD10" s="66"/>
      <c r="CE10" s="66"/>
      <c r="CF10" s="66"/>
      <c r="CG10" s="66"/>
      <c r="CH10" s="42"/>
      <c r="CI10" s="42"/>
      <c r="CJ10" s="66"/>
      <c r="CK10" s="66"/>
      <c r="CL10" s="66"/>
      <c r="CM10" s="66"/>
      <c r="CN10" s="66"/>
      <c r="CO10" s="66"/>
      <c r="CP10" s="66"/>
      <c r="CQ10" s="66"/>
      <c r="CR10" s="66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</row>
    <row r="11" spans="119:132" ht="9" customHeight="1"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</row>
    <row r="12" spans="119:132" ht="6" customHeight="1"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</row>
    <row r="13" spans="2:132" ht="12.75">
      <c r="B13" s="1" t="s">
        <v>8</v>
      </c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</row>
    <row r="14" spans="119:132" ht="6" customHeight="1" thickBot="1"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</row>
    <row r="15" spans="2:132" ht="16.5" thickBot="1">
      <c r="B15" s="176" t="s">
        <v>13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8"/>
      <c r="AE15" s="176" t="s">
        <v>14</v>
      </c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8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</row>
    <row r="16" spans="2:132" ht="15">
      <c r="B16" s="179" t="s">
        <v>9</v>
      </c>
      <c r="C16" s="180"/>
      <c r="D16" s="181" t="s">
        <v>33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83"/>
      <c r="AE16" s="179" t="s">
        <v>9</v>
      </c>
      <c r="AF16" s="180"/>
      <c r="AG16" s="181" t="s">
        <v>37</v>
      </c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2"/>
      <c r="BC16" s="183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</row>
    <row r="17" spans="2:132" ht="15">
      <c r="B17" s="179" t="s">
        <v>10</v>
      </c>
      <c r="C17" s="180"/>
      <c r="D17" s="181" t="s">
        <v>34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2"/>
      <c r="Z17" s="183"/>
      <c r="AE17" s="179" t="s">
        <v>10</v>
      </c>
      <c r="AF17" s="180"/>
      <c r="AG17" s="181" t="s">
        <v>38</v>
      </c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2"/>
      <c r="BC17" s="183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</row>
    <row r="18" spans="2:132" ht="15">
      <c r="B18" s="179" t="s">
        <v>11</v>
      </c>
      <c r="C18" s="180"/>
      <c r="D18" s="181" t="s">
        <v>35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2"/>
      <c r="Z18" s="183"/>
      <c r="AE18" s="179" t="s">
        <v>11</v>
      </c>
      <c r="AF18" s="180"/>
      <c r="AG18" s="181" t="s">
        <v>39</v>
      </c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2"/>
      <c r="BC18" s="183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</row>
    <row r="19" spans="2:132" ht="15">
      <c r="B19" s="179" t="s">
        <v>12</v>
      </c>
      <c r="C19" s="180"/>
      <c r="D19" s="181" t="s">
        <v>36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  <c r="Z19" s="183"/>
      <c r="AE19" s="179" t="s">
        <v>12</v>
      </c>
      <c r="AF19" s="180"/>
      <c r="AG19" s="181" t="s">
        <v>40</v>
      </c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2"/>
      <c r="BC19" s="183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</row>
    <row r="20" spans="2:132" ht="15.75" thickBot="1">
      <c r="B20" s="199" t="s">
        <v>52</v>
      </c>
      <c r="C20" s="200"/>
      <c r="D20" s="201" t="s">
        <v>53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184"/>
      <c r="Z20" s="185"/>
      <c r="AE20" s="199" t="s">
        <v>52</v>
      </c>
      <c r="AF20" s="200"/>
      <c r="AG20" s="201" t="s">
        <v>54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184"/>
      <c r="BC20" s="185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</row>
    <row r="21" spans="57:132" ht="6" customHeight="1" thickBot="1"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H21" s="64"/>
      <c r="CI21" s="64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</row>
    <row r="22" spans="2:132" ht="16.5" thickBot="1">
      <c r="B22" s="176" t="s">
        <v>29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8"/>
      <c r="AE22" s="176" t="s">
        <v>30</v>
      </c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8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H22" s="64"/>
      <c r="CI22" s="64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</row>
    <row r="23" spans="2:132" ht="15">
      <c r="B23" s="179" t="s">
        <v>9</v>
      </c>
      <c r="C23" s="180"/>
      <c r="D23" s="181" t="s">
        <v>41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183"/>
      <c r="AE23" s="179" t="s">
        <v>9</v>
      </c>
      <c r="AF23" s="180"/>
      <c r="AG23" s="181" t="s">
        <v>45</v>
      </c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2"/>
      <c r="BC23" s="183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H23" s="64"/>
      <c r="CI23" s="64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</row>
    <row r="24" spans="2:132" ht="15">
      <c r="B24" s="179" t="s">
        <v>10</v>
      </c>
      <c r="C24" s="180"/>
      <c r="D24" s="181" t="s">
        <v>42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2"/>
      <c r="Z24" s="183"/>
      <c r="AE24" s="179" t="s">
        <v>10</v>
      </c>
      <c r="AF24" s="180"/>
      <c r="AG24" s="181" t="s">
        <v>46</v>
      </c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2"/>
      <c r="BC24" s="183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H24" s="64"/>
      <c r="CI24" s="64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</row>
    <row r="25" spans="2:132" ht="15">
      <c r="B25" s="179" t="s">
        <v>11</v>
      </c>
      <c r="C25" s="180"/>
      <c r="D25" s="181" t="s">
        <v>43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2"/>
      <c r="Z25" s="183"/>
      <c r="AE25" s="179" t="s">
        <v>11</v>
      </c>
      <c r="AF25" s="180"/>
      <c r="AG25" s="181" t="s">
        <v>47</v>
      </c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2"/>
      <c r="BC25" s="183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H25" s="64"/>
      <c r="CI25" s="64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</row>
    <row r="26" spans="2:132" ht="15">
      <c r="B26" s="179" t="s">
        <v>12</v>
      </c>
      <c r="C26" s="180"/>
      <c r="D26" s="181" t="s">
        <v>44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2"/>
      <c r="Z26" s="183"/>
      <c r="AE26" s="179" t="s">
        <v>12</v>
      </c>
      <c r="AF26" s="180"/>
      <c r="AG26" s="181" t="s">
        <v>48</v>
      </c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2"/>
      <c r="BC26" s="183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H26" s="64"/>
      <c r="CI26" s="64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</row>
    <row r="27" spans="2:132" ht="15.75" thickBot="1">
      <c r="B27" s="199" t="s">
        <v>52</v>
      </c>
      <c r="C27" s="200"/>
      <c r="D27" s="201" t="s">
        <v>55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184"/>
      <c r="Z27" s="185"/>
      <c r="AE27" s="199" t="s">
        <v>52</v>
      </c>
      <c r="AF27" s="200"/>
      <c r="AG27" s="201" t="s">
        <v>56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184"/>
      <c r="BC27" s="185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H27" s="64"/>
      <c r="CI27" s="64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</row>
    <row r="29" spans="2:132" ht="12.75">
      <c r="B29" s="1" t="s">
        <v>71</v>
      </c>
      <c r="N29" s="15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</row>
    <row r="30" spans="119:132" ht="6" customHeight="1" thickBot="1"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</row>
    <row r="31" spans="2:132" s="4" customFormat="1" ht="16.5" customHeight="1" thickBot="1">
      <c r="B31" s="165" t="s">
        <v>15</v>
      </c>
      <c r="C31" s="166"/>
      <c r="D31" s="170"/>
      <c r="E31" s="110"/>
      <c r="F31" s="171"/>
      <c r="G31" s="170" t="s">
        <v>16</v>
      </c>
      <c r="H31" s="110"/>
      <c r="I31" s="171"/>
      <c r="J31" s="170" t="s">
        <v>18</v>
      </c>
      <c r="K31" s="110"/>
      <c r="L31" s="110"/>
      <c r="M31" s="110"/>
      <c r="N31" s="171"/>
      <c r="O31" s="170" t="s">
        <v>19</v>
      </c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71"/>
      <c r="AW31" s="170" t="s">
        <v>22</v>
      </c>
      <c r="AX31" s="110"/>
      <c r="AY31" s="110"/>
      <c r="AZ31" s="110"/>
      <c r="BA31" s="171"/>
      <c r="BB31" s="172"/>
      <c r="BC31" s="173"/>
      <c r="BD31" s="80"/>
      <c r="BE31" s="48"/>
      <c r="BF31" s="43"/>
      <c r="BG31" s="44"/>
      <c r="BH31" s="44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8"/>
      <c r="CD31" s="48"/>
      <c r="CE31" s="48"/>
      <c r="CF31" s="48"/>
      <c r="CG31" s="48"/>
      <c r="CH31" s="45"/>
      <c r="CI31" s="45"/>
      <c r="CJ31" s="48"/>
      <c r="CK31" s="48"/>
      <c r="CL31" s="48"/>
      <c r="CM31" s="48"/>
      <c r="CN31" s="48"/>
      <c r="CO31" s="48"/>
      <c r="CP31" s="48"/>
      <c r="CQ31" s="48"/>
      <c r="CR31" s="48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</row>
    <row r="32" spans="2:118" s="5" customFormat="1" ht="20.25" customHeight="1">
      <c r="B32" s="168">
        <v>1</v>
      </c>
      <c r="C32" s="169"/>
      <c r="D32" s="169"/>
      <c r="E32" s="169"/>
      <c r="F32" s="169"/>
      <c r="G32" s="169" t="s">
        <v>17</v>
      </c>
      <c r="H32" s="169"/>
      <c r="I32" s="169"/>
      <c r="J32" s="174">
        <f>$H$10</f>
        <v>0.3958333333333333</v>
      </c>
      <c r="K32" s="174"/>
      <c r="L32" s="174"/>
      <c r="M32" s="174"/>
      <c r="N32" s="175"/>
      <c r="O32" s="186" t="str">
        <f>$D$16</f>
        <v>A1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4" t="s">
        <v>21</v>
      </c>
      <c r="AF32" s="187" t="str">
        <f>$D$17</f>
        <v>A2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8"/>
      <c r="AW32" s="98"/>
      <c r="AX32" s="99"/>
      <c r="AY32" s="14" t="s">
        <v>20</v>
      </c>
      <c r="AZ32" s="99"/>
      <c r="BA32" s="97"/>
      <c r="BB32" s="98"/>
      <c r="BC32" s="189"/>
      <c r="BD32" s="81"/>
      <c r="BE32" s="45"/>
      <c r="BF32" s="46"/>
      <c r="BG32" s="46"/>
      <c r="BH32" s="46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7" t="str">
        <f aca="true" t="shared" si="0" ref="BU32:BU60">IF(ISBLANK(AZ32),"0",IF(AW32&gt;AZ32,3,IF(AW32=AZ32,1,0)))</f>
        <v>0</v>
      </c>
      <c r="BV32" s="47" t="s">
        <v>20</v>
      </c>
      <c r="BW32" s="47" t="str">
        <f aca="true" t="shared" si="1" ref="BW32:BW60">IF(ISBLANK(AZ32),"0",IF(AZ32&gt;AW32,3,IF(AZ32=AW32,1,0)))</f>
        <v>0</v>
      </c>
      <c r="BX32" s="45"/>
      <c r="BY32" s="45"/>
      <c r="BZ32" s="45"/>
      <c r="CA32" s="68" t="s">
        <v>13</v>
      </c>
      <c r="CB32" s="47" t="s">
        <v>24</v>
      </c>
      <c r="CC32" s="100" t="s">
        <v>25</v>
      </c>
      <c r="CD32" s="100"/>
      <c r="CE32" s="100"/>
      <c r="CF32" s="69" t="s">
        <v>26</v>
      </c>
      <c r="CG32" s="70"/>
      <c r="CH32" s="68" t="s">
        <v>14</v>
      </c>
      <c r="CI32" s="47" t="s">
        <v>24</v>
      </c>
      <c r="CJ32" s="100" t="s">
        <v>25</v>
      </c>
      <c r="CK32" s="100"/>
      <c r="CL32" s="100"/>
      <c r="CM32" s="69" t="s">
        <v>26</v>
      </c>
      <c r="CN32" s="70"/>
      <c r="CO32" s="70"/>
      <c r="CP32" s="70"/>
      <c r="CQ32" s="70"/>
      <c r="CR32" s="70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</row>
    <row r="33" spans="2:132" s="4" customFormat="1" ht="20.25" customHeight="1">
      <c r="B33" s="143">
        <v>2</v>
      </c>
      <c r="C33" s="144"/>
      <c r="D33" s="144"/>
      <c r="E33" s="144"/>
      <c r="F33" s="144"/>
      <c r="G33" s="144" t="s">
        <v>17</v>
      </c>
      <c r="H33" s="144"/>
      <c r="I33" s="144"/>
      <c r="J33" s="153">
        <f>J32+$U$10*$X$10+$AL$10</f>
        <v>0.4034722222222222</v>
      </c>
      <c r="K33" s="153"/>
      <c r="L33" s="153"/>
      <c r="M33" s="153"/>
      <c r="N33" s="154"/>
      <c r="O33" s="161" t="str">
        <f>$D$18</f>
        <v>A3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36" t="s">
        <v>21</v>
      </c>
      <c r="AF33" s="162" t="str">
        <f>$D$19</f>
        <v>A4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3"/>
      <c r="AW33" s="95"/>
      <c r="AX33" s="96"/>
      <c r="AY33" s="36" t="s">
        <v>20</v>
      </c>
      <c r="AZ33" s="96"/>
      <c r="BA33" s="105"/>
      <c r="BB33" s="95"/>
      <c r="BC33" s="142"/>
      <c r="BD33" s="80"/>
      <c r="BE33" s="45"/>
      <c r="BF33" s="46"/>
      <c r="BG33" s="46"/>
      <c r="BH33" s="46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7" t="str">
        <f t="shared" si="0"/>
        <v>0</v>
      </c>
      <c r="BV33" s="45" t="s">
        <v>20</v>
      </c>
      <c r="BW33" s="47" t="str">
        <f t="shared" si="1"/>
        <v>0</v>
      </c>
      <c r="BX33" s="45"/>
      <c r="BY33" s="45"/>
      <c r="BZ33" s="45"/>
      <c r="CA33" s="45" t="str">
        <f>$D$16</f>
        <v>A1</v>
      </c>
      <c r="CB33" s="47">
        <f>SUM($BU$32+$BW$34+$BU$37+$BW$40)</f>
        <v>0</v>
      </c>
      <c r="CC33" s="48">
        <f>SUM($AW$32+$AZ$34+$AW$37+$AZ$40)</f>
        <v>0</v>
      </c>
      <c r="CD33" s="49" t="s">
        <v>20</v>
      </c>
      <c r="CE33" s="50">
        <f>SUM($AZ$32+$AW$34+$AZ$37+$AW$40)</f>
        <v>0</v>
      </c>
      <c r="CF33" s="82">
        <f>SUM(CC33-CE33)</f>
        <v>0</v>
      </c>
      <c r="CG33" s="48"/>
      <c r="CH33" s="45" t="str">
        <f>$AG$16</f>
        <v>B1</v>
      </c>
      <c r="CI33" s="47">
        <f>SUM($BU$42+$BW$44+$BU$47+$BW$50)</f>
        <v>0</v>
      </c>
      <c r="CJ33" s="48">
        <f>SUM($AW$42+$AZ$44+$AW$47+$AZ$50)</f>
        <v>0</v>
      </c>
      <c r="CK33" s="49" t="s">
        <v>20</v>
      </c>
      <c r="CL33" s="50">
        <f>SUM($AZ$42+$AW$44+$AZ$47+$AW$50)</f>
        <v>0</v>
      </c>
      <c r="CM33" s="82">
        <f>SUM(CJ33-CL33)</f>
        <v>0</v>
      </c>
      <c r="CN33" s="48"/>
      <c r="CO33" s="48"/>
      <c r="CP33" s="48"/>
      <c r="CQ33" s="48"/>
      <c r="CR33" s="48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</row>
    <row r="34" spans="2:132" s="4" customFormat="1" ht="20.25" customHeight="1">
      <c r="B34" s="167">
        <v>3</v>
      </c>
      <c r="C34" s="152"/>
      <c r="D34" s="152"/>
      <c r="E34" s="152"/>
      <c r="F34" s="152"/>
      <c r="G34" s="152" t="s">
        <v>17</v>
      </c>
      <c r="H34" s="152"/>
      <c r="I34" s="152"/>
      <c r="J34" s="153">
        <f aca="true" t="shared" si="2" ref="J34:J51">J33+$U$10*$X$10+$AL$10</f>
        <v>0.41111111111111104</v>
      </c>
      <c r="K34" s="153"/>
      <c r="L34" s="153"/>
      <c r="M34" s="153"/>
      <c r="N34" s="154"/>
      <c r="O34" s="158" t="str">
        <f>$D$20</f>
        <v>A5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35" t="s">
        <v>21</v>
      </c>
      <c r="AF34" s="159" t="str">
        <f>$D$16</f>
        <v>A1</v>
      </c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106"/>
      <c r="AX34" s="107"/>
      <c r="AY34" s="35" t="s">
        <v>20</v>
      </c>
      <c r="AZ34" s="107"/>
      <c r="BA34" s="108"/>
      <c r="BB34" s="106"/>
      <c r="BC34" s="141"/>
      <c r="BD34" s="80"/>
      <c r="BE34" s="45"/>
      <c r="BF34" s="46"/>
      <c r="BG34" s="46"/>
      <c r="BH34" s="46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7" t="str">
        <f t="shared" si="0"/>
        <v>0</v>
      </c>
      <c r="BV34" s="45" t="s">
        <v>20</v>
      </c>
      <c r="BW34" s="47" t="str">
        <f t="shared" si="1"/>
        <v>0</v>
      </c>
      <c r="BX34" s="45"/>
      <c r="BY34" s="45"/>
      <c r="BZ34" s="45"/>
      <c r="CA34" s="45" t="str">
        <f>$D$17</f>
        <v>A2</v>
      </c>
      <c r="CB34" s="47">
        <f>SUM($BW$32+$BU$35+$BW$38+$BU$41)</f>
        <v>0</v>
      </c>
      <c r="CC34" s="48">
        <f>SUM($AZ$32+$AW$35+$AZ$38+$AW$41)</f>
        <v>0</v>
      </c>
      <c r="CD34" s="49" t="s">
        <v>20</v>
      </c>
      <c r="CE34" s="50">
        <f>SUM($AW$32+$AZ$35+$AW$38+$AZ$41)</f>
        <v>0</v>
      </c>
      <c r="CF34" s="82">
        <f>SUM(CC34-CE34)</f>
        <v>0</v>
      </c>
      <c r="CG34" s="48"/>
      <c r="CH34" s="45" t="str">
        <f>$AG$17</f>
        <v>B2</v>
      </c>
      <c r="CI34" s="47">
        <f>SUM($BW$42+$BU$45+$BW$48+$BU$51)</f>
        <v>0</v>
      </c>
      <c r="CJ34" s="48">
        <f>SUM($AZ$42+$AW$45+$AZ$48+$AW$51)</f>
        <v>0</v>
      </c>
      <c r="CK34" s="49" t="s">
        <v>20</v>
      </c>
      <c r="CL34" s="50">
        <f>SUM($AW$42+$AZ$45+$AW$48+$AZ$51)</f>
        <v>0</v>
      </c>
      <c r="CM34" s="82">
        <f>SUM(CJ34-CL34)</f>
        <v>0</v>
      </c>
      <c r="CN34" s="48"/>
      <c r="CO34" s="48"/>
      <c r="CP34" s="48"/>
      <c r="CQ34" s="48"/>
      <c r="CR34" s="48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</row>
    <row r="35" spans="2:132" s="4" customFormat="1" ht="20.25" customHeight="1">
      <c r="B35" s="143">
        <v>4</v>
      </c>
      <c r="C35" s="144"/>
      <c r="D35" s="144"/>
      <c r="E35" s="144"/>
      <c r="F35" s="144"/>
      <c r="G35" s="144" t="s">
        <v>17</v>
      </c>
      <c r="H35" s="144"/>
      <c r="I35" s="144"/>
      <c r="J35" s="153">
        <f t="shared" si="2"/>
        <v>0.4187499999999999</v>
      </c>
      <c r="K35" s="153"/>
      <c r="L35" s="153"/>
      <c r="M35" s="153"/>
      <c r="N35" s="154"/>
      <c r="O35" s="161" t="str">
        <f>$D$17</f>
        <v>A2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36" t="s">
        <v>21</v>
      </c>
      <c r="AF35" s="162" t="str">
        <f>$D$18</f>
        <v>A3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95"/>
      <c r="AX35" s="96"/>
      <c r="AY35" s="36" t="s">
        <v>20</v>
      </c>
      <c r="AZ35" s="96"/>
      <c r="BA35" s="105"/>
      <c r="BB35" s="95"/>
      <c r="BC35" s="142"/>
      <c r="BD35" s="80"/>
      <c r="BE35" s="45"/>
      <c r="BF35" s="46"/>
      <c r="BG35" s="46"/>
      <c r="BH35" s="46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7" t="str">
        <f t="shared" si="0"/>
        <v>0</v>
      </c>
      <c r="BV35" s="45" t="s">
        <v>20</v>
      </c>
      <c r="BW35" s="47" t="str">
        <f t="shared" si="1"/>
        <v>0</v>
      </c>
      <c r="BX35" s="45"/>
      <c r="BY35" s="45"/>
      <c r="BZ35" s="45"/>
      <c r="CA35" s="45" t="str">
        <f>$D$18</f>
        <v>A3</v>
      </c>
      <c r="CB35" s="47">
        <f>SUM($BU$33+$BW$35+$BW$37+$BU$39)</f>
        <v>0</v>
      </c>
      <c r="CC35" s="48">
        <f>SUM($AW$33+$AZ$35+$AZ$37+$AW$39)</f>
        <v>0</v>
      </c>
      <c r="CD35" s="49" t="s">
        <v>20</v>
      </c>
      <c r="CE35" s="50">
        <f>SUM($AZ$33+$AW$35+$AW$37+$AZ$39)</f>
        <v>0</v>
      </c>
      <c r="CF35" s="82">
        <f>SUM(CC35-CE35)</f>
        <v>0</v>
      </c>
      <c r="CG35" s="48"/>
      <c r="CH35" s="45" t="str">
        <f>$AG$18</f>
        <v>B3</v>
      </c>
      <c r="CI35" s="47">
        <f>SUM($BU$43+$BW$45+$BW$47+$BU$49)</f>
        <v>0</v>
      </c>
      <c r="CJ35" s="48">
        <f>SUM($AW$43+$AZ$45+$AZ$47+$AW$49)</f>
        <v>0</v>
      </c>
      <c r="CK35" s="49" t="s">
        <v>20</v>
      </c>
      <c r="CL35" s="50">
        <f>SUM($AZ$43+$AW$45+$AW$47+$AZ$49)</f>
        <v>0</v>
      </c>
      <c r="CM35" s="82">
        <f>SUM(CJ35-CL35)</f>
        <v>0</v>
      </c>
      <c r="CN35" s="48"/>
      <c r="CO35" s="48"/>
      <c r="CP35" s="48"/>
      <c r="CQ35" s="48"/>
      <c r="CR35" s="48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</row>
    <row r="36" spans="2:132" s="4" customFormat="1" ht="20.25" customHeight="1">
      <c r="B36" s="167">
        <v>5</v>
      </c>
      <c r="C36" s="152"/>
      <c r="D36" s="152"/>
      <c r="E36" s="152"/>
      <c r="F36" s="152"/>
      <c r="G36" s="152" t="s">
        <v>17</v>
      </c>
      <c r="H36" s="152"/>
      <c r="I36" s="152"/>
      <c r="J36" s="153">
        <f t="shared" si="2"/>
        <v>0.42638888888888876</v>
      </c>
      <c r="K36" s="153"/>
      <c r="L36" s="153"/>
      <c r="M36" s="153"/>
      <c r="N36" s="154"/>
      <c r="O36" s="158" t="str">
        <f>$D$19</f>
        <v>A4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35" t="s">
        <v>21</v>
      </c>
      <c r="AF36" s="159" t="str">
        <f>$D$20</f>
        <v>A5</v>
      </c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60"/>
      <c r="AW36" s="106"/>
      <c r="AX36" s="107"/>
      <c r="AY36" s="35" t="s">
        <v>20</v>
      </c>
      <c r="AZ36" s="107"/>
      <c r="BA36" s="108"/>
      <c r="BB36" s="106"/>
      <c r="BC36" s="141"/>
      <c r="BD36" s="80"/>
      <c r="BE36" s="45"/>
      <c r="BF36" s="46"/>
      <c r="BG36" s="46"/>
      <c r="BH36" s="46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7" t="str">
        <f t="shared" si="0"/>
        <v>0</v>
      </c>
      <c r="BV36" s="45" t="s">
        <v>20</v>
      </c>
      <c r="BW36" s="47" t="str">
        <f t="shared" si="1"/>
        <v>0</v>
      </c>
      <c r="BX36" s="45"/>
      <c r="BY36" s="45"/>
      <c r="BZ36" s="45"/>
      <c r="CA36" s="45" t="str">
        <f>$D$19</f>
        <v>A4</v>
      </c>
      <c r="CB36" s="47">
        <f>SUM($BW$33+$BU$36+$BU$38+$BU$40)</f>
        <v>0</v>
      </c>
      <c r="CC36" s="48">
        <f>SUM($AZ$33+$AW$36+$AW$38+$AW$40)</f>
        <v>0</v>
      </c>
      <c r="CD36" s="49" t="s">
        <v>20</v>
      </c>
      <c r="CE36" s="50">
        <f>SUM($AW$33+$AZ$36+$AZ$38+$AZ$40)</f>
        <v>0</v>
      </c>
      <c r="CF36" s="82">
        <f>SUM(CC36-CE36)</f>
        <v>0</v>
      </c>
      <c r="CG36" s="48"/>
      <c r="CH36" s="45" t="str">
        <f>$AG$19</f>
        <v>B4</v>
      </c>
      <c r="CI36" s="47">
        <f>SUM($BW$43+$BU$46+$BU$48+$BU$50)</f>
        <v>0</v>
      </c>
      <c r="CJ36" s="48">
        <f>SUM($AZ$43+$AW$46+$AW$48+$AW$50)</f>
        <v>0</v>
      </c>
      <c r="CK36" s="49" t="s">
        <v>20</v>
      </c>
      <c r="CL36" s="50">
        <f>SUM($AW$43+$AZ$46+$AZ$48+$AZ$50)</f>
        <v>0</v>
      </c>
      <c r="CM36" s="82">
        <f>SUM(CJ36-CL36)</f>
        <v>0</v>
      </c>
      <c r="CN36" s="48"/>
      <c r="CO36" s="48"/>
      <c r="CP36" s="48"/>
      <c r="CQ36" s="48"/>
      <c r="CR36" s="48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</row>
    <row r="37" spans="2:132" s="4" customFormat="1" ht="20.25" customHeight="1">
      <c r="B37" s="143">
        <v>6</v>
      </c>
      <c r="C37" s="144"/>
      <c r="D37" s="144"/>
      <c r="E37" s="144"/>
      <c r="F37" s="144"/>
      <c r="G37" s="144" t="s">
        <v>17</v>
      </c>
      <c r="H37" s="144"/>
      <c r="I37" s="144"/>
      <c r="J37" s="153">
        <f t="shared" si="2"/>
        <v>0.4340277777777776</v>
      </c>
      <c r="K37" s="153"/>
      <c r="L37" s="153"/>
      <c r="M37" s="153"/>
      <c r="N37" s="154"/>
      <c r="O37" s="161" t="str">
        <f>$D$16</f>
        <v>A1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36" t="s">
        <v>21</v>
      </c>
      <c r="AF37" s="162" t="str">
        <f>$D$18</f>
        <v>A3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3"/>
      <c r="AW37" s="95"/>
      <c r="AX37" s="96"/>
      <c r="AY37" s="36" t="s">
        <v>20</v>
      </c>
      <c r="AZ37" s="96"/>
      <c r="BA37" s="105"/>
      <c r="BB37" s="95"/>
      <c r="BC37" s="142"/>
      <c r="BD37" s="80"/>
      <c r="BE37" s="45"/>
      <c r="BF37" s="46"/>
      <c r="BG37" s="46"/>
      <c r="BH37" s="46"/>
      <c r="BI37" s="45"/>
      <c r="BJ37" s="45"/>
      <c r="BK37" s="40"/>
      <c r="BL37" s="40"/>
      <c r="BM37" s="40"/>
      <c r="BN37" s="40"/>
      <c r="BO37" s="40"/>
      <c r="BP37" s="40"/>
      <c r="BQ37" s="40"/>
      <c r="BR37" s="40"/>
      <c r="BS37" s="40"/>
      <c r="BT37" s="45"/>
      <c r="BU37" s="47" t="str">
        <f t="shared" si="0"/>
        <v>0</v>
      </c>
      <c r="BV37" s="45" t="s">
        <v>20</v>
      </c>
      <c r="BW37" s="47" t="str">
        <f t="shared" si="1"/>
        <v>0</v>
      </c>
      <c r="BX37" s="45"/>
      <c r="BY37" s="45"/>
      <c r="BZ37" s="45"/>
      <c r="CA37" s="45" t="str">
        <f>$D$20</f>
        <v>A5</v>
      </c>
      <c r="CB37" s="47">
        <f>SUM($BU$34+$BW$36+$BW$39+$BW$41)</f>
        <v>0</v>
      </c>
      <c r="CC37" s="48">
        <f>SUM($AW$34+$AZ$36+$AZ$39+$AZ$41)</f>
        <v>0</v>
      </c>
      <c r="CD37" s="49" t="s">
        <v>20</v>
      </c>
      <c r="CE37" s="50">
        <f>SUM($AZ$34+$AW$36+$AW$39+$AW$41)</f>
        <v>0</v>
      </c>
      <c r="CF37" s="82">
        <f>SUM(CC37-CE37)</f>
        <v>0</v>
      </c>
      <c r="CG37" s="48"/>
      <c r="CH37" s="45" t="str">
        <f>$AG$20</f>
        <v>B5</v>
      </c>
      <c r="CI37" s="47">
        <f>SUM($BU$44+$BW$46+$BW$49+$BW$51)</f>
        <v>0</v>
      </c>
      <c r="CJ37" s="48">
        <f>SUM($AW$44+$AZ$46+$AZ$49+$AZ$51)</f>
        <v>0</v>
      </c>
      <c r="CK37" s="49" t="s">
        <v>20</v>
      </c>
      <c r="CL37" s="50">
        <f>SUM($AZ$44+$AW$46+$AW$49+$AW$51)</f>
        <v>0</v>
      </c>
      <c r="CM37" s="82">
        <f>SUM(CJ37-CL37)</f>
        <v>0</v>
      </c>
      <c r="CN37" s="48"/>
      <c r="CO37" s="48"/>
      <c r="CP37" s="48"/>
      <c r="CQ37" s="48"/>
      <c r="CR37" s="48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</row>
    <row r="38" spans="2:132" s="4" customFormat="1" ht="20.25" customHeight="1">
      <c r="B38" s="167">
        <v>7</v>
      </c>
      <c r="C38" s="152"/>
      <c r="D38" s="152"/>
      <c r="E38" s="152"/>
      <c r="F38" s="152"/>
      <c r="G38" s="152" t="s">
        <v>17</v>
      </c>
      <c r="H38" s="152"/>
      <c r="I38" s="152"/>
      <c r="J38" s="153">
        <f t="shared" si="2"/>
        <v>0.4416666666666665</v>
      </c>
      <c r="K38" s="153"/>
      <c r="L38" s="153"/>
      <c r="M38" s="153"/>
      <c r="N38" s="154"/>
      <c r="O38" s="158" t="str">
        <f>$D$19</f>
        <v>A4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35" t="s">
        <v>21</v>
      </c>
      <c r="AF38" s="159" t="str">
        <f>$D$17</f>
        <v>A2</v>
      </c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60"/>
      <c r="AW38" s="106"/>
      <c r="AX38" s="107"/>
      <c r="AY38" s="35" t="s">
        <v>20</v>
      </c>
      <c r="AZ38" s="107"/>
      <c r="BA38" s="108"/>
      <c r="BB38" s="106"/>
      <c r="BC38" s="141"/>
      <c r="BD38" s="285"/>
      <c r="BE38" s="45"/>
      <c r="BF38" s="46"/>
      <c r="BG38" s="46"/>
      <c r="BH38" s="46"/>
      <c r="BI38" s="45"/>
      <c r="BJ38" s="45"/>
      <c r="BK38" s="51"/>
      <c r="BL38" s="51"/>
      <c r="BM38" s="52"/>
      <c r="BN38" s="53"/>
      <c r="BO38" s="53"/>
      <c r="BP38" s="54"/>
      <c r="BQ38" s="53"/>
      <c r="BR38" s="55"/>
      <c r="BS38" s="45"/>
      <c r="BT38" s="45"/>
      <c r="BU38" s="47" t="str">
        <f t="shared" si="0"/>
        <v>0</v>
      </c>
      <c r="BV38" s="45" t="s">
        <v>20</v>
      </c>
      <c r="BW38" s="47" t="str">
        <f t="shared" si="1"/>
        <v>0</v>
      </c>
      <c r="BX38" s="45"/>
      <c r="BY38" s="45"/>
      <c r="BZ38" s="45"/>
      <c r="CA38" s="48"/>
      <c r="CB38" s="48"/>
      <c r="CC38" s="48"/>
      <c r="CD38" s="48"/>
      <c r="CE38" s="48"/>
      <c r="CF38" s="48"/>
      <c r="CG38" s="64"/>
      <c r="CH38" s="64"/>
      <c r="CI38" s="64"/>
      <c r="CJ38" s="64"/>
      <c r="CK38" s="64"/>
      <c r="CL38" s="64"/>
      <c r="CM38" s="64"/>
      <c r="CN38" s="64"/>
      <c r="CO38" s="64"/>
      <c r="CP38" s="48"/>
      <c r="CQ38" s="48"/>
      <c r="CR38" s="48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spans="2:132" s="4" customFormat="1" ht="20.25" customHeight="1">
      <c r="B39" s="143">
        <v>8</v>
      </c>
      <c r="C39" s="144"/>
      <c r="D39" s="144"/>
      <c r="E39" s="144"/>
      <c r="F39" s="144"/>
      <c r="G39" s="144" t="s">
        <v>17</v>
      </c>
      <c r="H39" s="144"/>
      <c r="I39" s="144"/>
      <c r="J39" s="153">
        <f t="shared" si="2"/>
        <v>0.44930555555555535</v>
      </c>
      <c r="K39" s="153"/>
      <c r="L39" s="153"/>
      <c r="M39" s="153"/>
      <c r="N39" s="154"/>
      <c r="O39" s="161" t="str">
        <f>$D$18</f>
        <v>A3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36" t="s">
        <v>21</v>
      </c>
      <c r="AF39" s="162" t="str">
        <f>$D$20</f>
        <v>A5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3"/>
      <c r="AW39" s="95"/>
      <c r="AX39" s="96"/>
      <c r="AY39" s="36" t="s">
        <v>20</v>
      </c>
      <c r="AZ39" s="96"/>
      <c r="BA39" s="105"/>
      <c r="BB39" s="95"/>
      <c r="BC39" s="142"/>
      <c r="BD39" s="285"/>
      <c r="BE39" s="45"/>
      <c r="BF39" s="46"/>
      <c r="BG39" s="46"/>
      <c r="BH39" s="46"/>
      <c r="BI39" s="45"/>
      <c r="BJ39" s="45"/>
      <c r="BK39" s="51"/>
      <c r="BL39" s="51"/>
      <c r="BM39" s="52"/>
      <c r="BN39" s="53"/>
      <c r="BO39" s="53"/>
      <c r="BP39" s="54"/>
      <c r="BQ39" s="53"/>
      <c r="BR39" s="55"/>
      <c r="BS39" s="45"/>
      <c r="BT39" s="45"/>
      <c r="BU39" s="47" t="str">
        <f t="shared" si="0"/>
        <v>0</v>
      </c>
      <c r="BV39" s="45" t="s">
        <v>20</v>
      </c>
      <c r="BW39" s="47" t="str">
        <f t="shared" si="1"/>
        <v>0</v>
      </c>
      <c r="BX39" s="45"/>
      <c r="BY39" s="45"/>
      <c r="BZ39" s="45"/>
      <c r="CA39" s="48"/>
      <c r="CB39" s="48"/>
      <c r="CC39" s="48"/>
      <c r="CD39" s="48"/>
      <c r="CE39" s="48"/>
      <c r="CF39" s="48"/>
      <c r="CG39" s="64"/>
      <c r="CH39" s="64"/>
      <c r="CI39" s="64"/>
      <c r="CJ39" s="64"/>
      <c r="CK39" s="64"/>
      <c r="CL39" s="64"/>
      <c r="CM39" s="64"/>
      <c r="CN39" s="64"/>
      <c r="CO39" s="64"/>
      <c r="CP39" s="48"/>
      <c r="CQ39" s="48"/>
      <c r="CR39" s="48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</row>
    <row r="40" spans="2:132" s="4" customFormat="1" ht="20.25" customHeight="1">
      <c r="B40" s="167">
        <v>9</v>
      </c>
      <c r="C40" s="152"/>
      <c r="D40" s="152"/>
      <c r="E40" s="152"/>
      <c r="F40" s="152"/>
      <c r="G40" s="152" t="s">
        <v>17</v>
      </c>
      <c r="H40" s="152"/>
      <c r="I40" s="152"/>
      <c r="J40" s="153">
        <f t="shared" si="2"/>
        <v>0.4569444444444442</v>
      </c>
      <c r="K40" s="153"/>
      <c r="L40" s="153"/>
      <c r="M40" s="153"/>
      <c r="N40" s="154"/>
      <c r="O40" s="158" t="str">
        <f>$D$19</f>
        <v>A4</v>
      </c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35" t="s">
        <v>21</v>
      </c>
      <c r="AF40" s="159" t="str">
        <f>$D$16</f>
        <v>A1</v>
      </c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60"/>
      <c r="AW40" s="106"/>
      <c r="AX40" s="107"/>
      <c r="AY40" s="35" t="s">
        <v>20</v>
      </c>
      <c r="AZ40" s="107"/>
      <c r="BA40" s="108"/>
      <c r="BB40" s="106"/>
      <c r="BC40" s="141"/>
      <c r="BD40" s="285"/>
      <c r="BE40" s="45"/>
      <c r="BF40" s="46"/>
      <c r="BG40" s="46"/>
      <c r="BH40" s="46"/>
      <c r="BI40" s="45"/>
      <c r="BJ40" s="45"/>
      <c r="BK40" s="51"/>
      <c r="BL40" s="51"/>
      <c r="BM40" s="52"/>
      <c r="BN40" s="53"/>
      <c r="BO40" s="53"/>
      <c r="BP40" s="54"/>
      <c r="BQ40" s="53"/>
      <c r="BR40" s="55"/>
      <c r="BS40" s="45"/>
      <c r="BT40" s="45"/>
      <c r="BU40" s="47" t="str">
        <f t="shared" si="0"/>
        <v>0</v>
      </c>
      <c r="BV40" s="45" t="s">
        <v>20</v>
      </c>
      <c r="BW40" s="47" t="str">
        <f t="shared" si="1"/>
        <v>0</v>
      </c>
      <c r="BX40" s="45"/>
      <c r="BY40" s="45"/>
      <c r="BZ40" s="45"/>
      <c r="CA40" s="68" t="s">
        <v>29</v>
      </c>
      <c r="CB40" s="47" t="s">
        <v>24</v>
      </c>
      <c r="CC40" s="100" t="s">
        <v>25</v>
      </c>
      <c r="CD40" s="100"/>
      <c r="CE40" s="100"/>
      <c r="CF40" s="69" t="s">
        <v>26</v>
      </c>
      <c r="CG40" s="48"/>
      <c r="CH40" s="68" t="s">
        <v>30</v>
      </c>
      <c r="CI40" s="47" t="s">
        <v>24</v>
      </c>
      <c r="CJ40" s="100" t="s">
        <v>25</v>
      </c>
      <c r="CK40" s="100"/>
      <c r="CL40" s="100"/>
      <c r="CM40" s="69" t="s">
        <v>26</v>
      </c>
      <c r="CN40" s="64"/>
      <c r="CO40" s="64"/>
      <c r="CP40" s="48"/>
      <c r="CQ40" s="48"/>
      <c r="CR40" s="48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</row>
    <row r="41" spans="2:132" s="4" customFormat="1" ht="20.25" customHeight="1" thickBot="1">
      <c r="B41" s="164">
        <v>10</v>
      </c>
      <c r="C41" s="145"/>
      <c r="D41" s="145"/>
      <c r="E41" s="145"/>
      <c r="F41" s="145"/>
      <c r="G41" s="145" t="s">
        <v>17</v>
      </c>
      <c r="H41" s="145"/>
      <c r="I41" s="145"/>
      <c r="J41" s="146">
        <f t="shared" si="2"/>
        <v>0.46458333333333307</v>
      </c>
      <c r="K41" s="146"/>
      <c r="L41" s="146"/>
      <c r="M41" s="146"/>
      <c r="N41" s="147"/>
      <c r="O41" s="155" t="str">
        <f>$D$17</f>
        <v>A2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8" t="s">
        <v>21</v>
      </c>
      <c r="AF41" s="156" t="str">
        <f>$D$20</f>
        <v>A5</v>
      </c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7"/>
      <c r="AW41" s="148"/>
      <c r="AX41" s="149"/>
      <c r="AY41" s="8" t="s">
        <v>20</v>
      </c>
      <c r="AZ41" s="149"/>
      <c r="BA41" s="150"/>
      <c r="BB41" s="148"/>
      <c r="BC41" s="151"/>
      <c r="BD41" s="285"/>
      <c r="BE41" s="45"/>
      <c r="BF41" s="46"/>
      <c r="BG41" s="46"/>
      <c r="BH41" s="46"/>
      <c r="BI41" s="45"/>
      <c r="BJ41" s="45"/>
      <c r="BK41" s="51"/>
      <c r="BL41" s="51"/>
      <c r="BM41" s="52"/>
      <c r="BN41" s="53"/>
      <c r="BO41" s="53"/>
      <c r="BP41" s="54"/>
      <c r="BQ41" s="53"/>
      <c r="BR41" s="55"/>
      <c r="BS41" s="45"/>
      <c r="BT41" s="45"/>
      <c r="BU41" s="47" t="str">
        <f t="shared" si="0"/>
        <v>0</v>
      </c>
      <c r="BV41" s="45" t="s">
        <v>20</v>
      </c>
      <c r="BW41" s="47" t="str">
        <f t="shared" si="1"/>
        <v>0</v>
      </c>
      <c r="BX41" s="45"/>
      <c r="BY41" s="45"/>
      <c r="BZ41" s="45"/>
      <c r="CA41" s="45" t="str">
        <f>$D$23</f>
        <v>C1</v>
      </c>
      <c r="CB41" s="47">
        <f>SUM($BU$57+$BW$59+$BU$62+$BW$65)</f>
        <v>0</v>
      </c>
      <c r="CC41" s="48">
        <f>SUM($AW$57+$AZ$59+$AW$62+$AZ$65)</f>
        <v>0</v>
      </c>
      <c r="CD41" s="49" t="s">
        <v>20</v>
      </c>
      <c r="CE41" s="50">
        <f>SUM($AZ$57+$AW$59+$AZ$62+$AW$65)</f>
        <v>0</v>
      </c>
      <c r="CF41" s="82">
        <f>SUM(CC41-CE41)</f>
        <v>0</v>
      </c>
      <c r="CG41" s="48"/>
      <c r="CH41" s="45" t="str">
        <f>$AG$23</f>
        <v>D1</v>
      </c>
      <c r="CI41" s="47">
        <f>SUM($BU$67+$BW$69+$BU$72+$BW$75)</f>
        <v>0</v>
      </c>
      <c r="CJ41" s="48">
        <f>SUM($AW$67+$AZ$69+$AW$72+$AZ$75)</f>
        <v>0</v>
      </c>
      <c r="CK41" s="49" t="s">
        <v>20</v>
      </c>
      <c r="CL41" s="50">
        <f>SUM($AZ$67+$AW$69+$AZ$72+$AW$75)</f>
        <v>0</v>
      </c>
      <c r="CM41" s="82">
        <f>SUM(CJ41-CL41)</f>
        <v>0</v>
      </c>
      <c r="CN41" s="64"/>
      <c r="CO41" s="64"/>
      <c r="CP41" s="48"/>
      <c r="CQ41" s="48"/>
      <c r="CR41" s="48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</row>
    <row r="42" spans="2:132" s="4" customFormat="1" ht="20.25" customHeight="1">
      <c r="B42" s="168">
        <v>11</v>
      </c>
      <c r="C42" s="169"/>
      <c r="D42" s="169"/>
      <c r="E42" s="169"/>
      <c r="F42" s="169"/>
      <c r="G42" s="169" t="s">
        <v>23</v>
      </c>
      <c r="H42" s="169"/>
      <c r="I42" s="169"/>
      <c r="J42" s="174">
        <f t="shared" si="2"/>
        <v>0.47222222222222193</v>
      </c>
      <c r="K42" s="174"/>
      <c r="L42" s="174"/>
      <c r="M42" s="174"/>
      <c r="N42" s="175"/>
      <c r="O42" s="186" t="str">
        <f>$AG$16</f>
        <v>B1</v>
      </c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4" t="s">
        <v>21</v>
      </c>
      <c r="AF42" s="187" t="str">
        <f>$AG$17</f>
        <v>B2</v>
      </c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8"/>
      <c r="AW42" s="98"/>
      <c r="AX42" s="99"/>
      <c r="AY42" s="14" t="s">
        <v>20</v>
      </c>
      <c r="AZ42" s="99"/>
      <c r="BA42" s="97"/>
      <c r="BB42" s="98"/>
      <c r="BC42" s="189"/>
      <c r="BD42" s="285"/>
      <c r="BE42" s="45"/>
      <c r="BF42" s="46"/>
      <c r="BG42" s="46"/>
      <c r="BH42" s="46"/>
      <c r="BI42" s="45"/>
      <c r="BJ42" s="45"/>
      <c r="BK42" s="51"/>
      <c r="BL42" s="51"/>
      <c r="BM42" s="56"/>
      <c r="BN42" s="53"/>
      <c r="BO42" s="53"/>
      <c r="BP42" s="54"/>
      <c r="BQ42" s="53"/>
      <c r="BR42" s="57"/>
      <c r="BS42" s="45"/>
      <c r="BT42" s="45"/>
      <c r="BU42" s="47" t="str">
        <f t="shared" si="0"/>
        <v>0</v>
      </c>
      <c r="BV42" s="45" t="s">
        <v>20</v>
      </c>
      <c r="BW42" s="47" t="str">
        <f t="shared" si="1"/>
        <v>0</v>
      </c>
      <c r="BX42" s="45"/>
      <c r="BY42" s="45"/>
      <c r="BZ42" s="45"/>
      <c r="CA42" s="45" t="str">
        <f>$D$24</f>
        <v>C2</v>
      </c>
      <c r="CB42" s="47">
        <f>SUM($BW$57+$BU$60+$BW$63+$BU$66)</f>
        <v>0</v>
      </c>
      <c r="CC42" s="48">
        <f>SUM($AZ$57+$AW$60+$AZ$63+$AW$66)</f>
        <v>0</v>
      </c>
      <c r="CD42" s="49" t="s">
        <v>20</v>
      </c>
      <c r="CE42" s="50">
        <f>SUM($AW$57+$AZ$60+$AW$63+$AZ$66)</f>
        <v>0</v>
      </c>
      <c r="CF42" s="82">
        <f>SUM(CC42-CE42)</f>
        <v>0</v>
      </c>
      <c r="CG42" s="48"/>
      <c r="CH42" s="45" t="str">
        <f>$AG$24</f>
        <v>D2</v>
      </c>
      <c r="CI42" s="47">
        <f>SUM($BW$67+$BU$70+$BW$73+$BU$76)</f>
        <v>0</v>
      </c>
      <c r="CJ42" s="48">
        <f>SUM($AZ$67+$AW$70+$AZ$73+$AW$76)</f>
        <v>0</v>
      </c>
      <c r="CK42" s="49" t="s">
        <v>20</v>
      </c>
      <c r="CL42" s="50">
        <f>SUM($AW$67+$AZ$70+$AW$73+$AZ$76)</f>
        <v>0</v>
      </c>
      <c r="CM42" s="82">
        <f>SUM(CJ42-CL42)</f>
        <v>0</v>
      </c>
      <c r="CN42" s="64"/>
      <c r="CO42" s="64"/>
      <c r="CP42" s="48"/>
      <c r="CQ42" s="48"/>
      <c r="CR42" s="48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</row>
    <row r="43" spans="2:132" s="4" customFormat="1" ht="20.25" customHeight="1">
      <c r="B43" s="143">
        <v>12</v>
      </c>
      <c r="C43" s="144"/>
      <c r="D43" s="144"/>
      <c r="E43" s="144"/>
      <c r="F43" s="144"/>
      <c r="G43" s="144" t="s">
        <v>23</v>
      </c>
      <c r="H43" s="144"/>
      <c r="I43" s="144"/>
      <c r="J43" s="153">
        <f t="shared" si="2"/>
        <v>0.4798611111111108</v>
      </c>
      <c r="K43" s="153"/>
      <c r="L43" s="153"/>
      <c r="M43" s="153"/>
      <c r="N43" s="154"/>
      <c r="O43" s="161" t="str">
        <f>$AG$18</f>
        <v>B3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36" t="s">
        <v>21</v>
      </c>
      <c r="AF43" s="162" t="str">
        <f>$AG$19</f>
        <v>B4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3"/>
      <c r="AW43" s="95"/>
      <c r="AX43" s="96"/>
      <c r="AY43" s="36" t="s">
        <v>20</v>
      </c>
      <c r="AZ43" s="96"/>
      <c r="BA43" s="105"/>
      <c r="BB43" s="95"/>
      <c r="BC43" s="142"/>
      <c r="BD43" s="285"/>
      <c r="BE43" s="45"/>
      <c r="BF43" s="46"/>
      <c r="BG43" s="46"/>
      <c r="BH43" s="46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7" t="str">
        <f t="shared" si="0"/>
        <v>0</v>
      </c>
      <c r="BV43" s="45" t="s">
        <v>20</v>
      </c>
      <c r="BW43" s="47" t="str">
        <f t="shared" si="1"/>
        <v>0</v>
      </c>
      <c r="BX43" s="45"/>
      <c r="BY43" s="45"/>
      <c r="BZ43" s="45"/>
      <c r="CA43" s="45" t="str">
        <f>$D$25</f>
        <v>C3</v>
      </c>
      <c r="CB43" s="47">
        <f>SUM($BU$58+$BW$60+$BW$62+$BU$64)</f>
        <v>0</v>
      </c>
      <c r="CC43" s="48">
        <f>SUM($AW$58+$AZ$60+$AZ$62+$AW$64)</f>
        <v>0</v>
      </c>
      <c r="CD43" s="49" t="s">
        <v>20</v>
      </c>
      <c r="CE43" s="50">
        <f>SUM($AZ$58+$AW$60+$AW$62+$AZ$64)</f>
        <v>0</v>
      </c>
      <c r="CF43" s="82">
        <f>SUM(CC43-CE43)</f>
        <v>0</v>
      </c>
      <c r="CG43" s="48"/>
      <c r="CH43" s="45" t="str">
        <f>$AG$25</f>
        <v>D3</v>
      </c>
      <c r="CI43" s="47">
        <f>SUM($BU$68+$BW$70+$BW$72+$BU$74)</f>
        <v>0</v>
      </c>
      <c r="CJ43" s="48">
        <f>SUM($AW$68+$AZ$70+$AZ$72+$AW$74)</f>
        <v>0</v>
      </c>
      <c r="CK43" s="49" t="s">
        <v>20</v>
      </c>
      <c r="CL43" s="50">
        <f>SUM($AZ$68+$AW$70+$AW$72+$AZ$74)</f>
        <v>0</v>
      </c>
      <c r="CM43" s="82">
        <f>SUM(CJ43-CL43)</f>
        <v>0</v>
      </c>
      <c r="CN43" s="48"/>
      <c r="CO43" s="48"/>
      <c r="CP43" s="48"/>
      <c r="CQ43" s="48"/>
      <c r="CR43" s="48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</row>
    <row r="44" spans="2:132" s="4" customFormat="1" ht="20.25" customHeight="1">
      <c r="B44" s="167">
        <v>13</v>
      </c>
      <c r="C44" s="152"/>
      <c r="D44" s="152"/>
      <c r="E44" s="152"/>
      <c r="F44" s="152"/>
      <c r="G44" s="152" t="s">
        <v>23</v>
      </c>
      <c r="H44" s="152"/>
      <c r="I44" s="152"/>
      <c r="J44" s="153">
        <f t="shared" si="2"/>
        <v>0.48749999999999966</v>
      </c>
      <c r="K44" s="153"/>
      <c r="L44" s="153"/>
      <c r="M44" s="153"/>
      <c r="N44" s="154"/>
      <c r="O44" s="158" t="str">
        <f>$AG$20</f>
        <v>B5</v>
      </c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35" t="s">
        <v>21</v>
      </c>
      <c r="AF44" s="159" t="str">
        <f>$AG$16</f>
        <v>B1</v>
      </c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60"/>
      <c r="AW44" s="106"/>
      <c r="AX44" s="107"/>
      <c r="AY44" s="35" t="s">
        <v>20</v>
      </c>
      <c r="AZ44" s="107"/>
      <c r="BA44" s="108"/>
      <c r="BB44" s="106"/>
      <c r="BC44" s="141"/>
      <c r="BD44" s="285"/>
      <c r="BE44" s="45"/>
      <c r="BF44" s="46"/>
      <c r="BG44" s="46"/>
      <c r="BH44" s="46"/>
      <c r="BI44" s="45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5"/>
      <c r="BU44" s="47" t="str">
        <f t="shared" si="0"/>
        <v>0</v>
      </c>
      <c r="BV44" s="45" t="s">
        <v>20</v>
      </c>
      <c r="BW44" s="47" t="str">
        <f t="shared" si="1"/>
        <v>0</v>
      </c>
      <c r="BX44" s="45"/>
      <c r="BY44" s="45"/>
      <c r="BZ44" s="45"/>
      <c r="CA44" s="45" t="str">
        <f>$D$26</f>
        <v>C4</v>
      </c>
      <c r="CB44" s="47">
        <f>SUM($BW$58+$BU$61+$BU$63+$BU$65)</f>
        <v>0</v>
      </c>
      <c r="CC44" s="48">
        <f>SUM($AZ$58+$AW$61+$AW$63+$AW$65)</f>
        <v>0</v>
      </c>
      <c r="CD44" s="49" t="s">
        <v>20</v>
      </c>
      <c r="CE44" s="50">
        <f>SUM($AW$58+$AZ$61+$AZ$63+$AZ$65)</f>
        <v>0</v>
      </c>
      <c r="CF44" s="82">
        <f>SUM(CC44-CE44)</f>
        <v>0</v>
      </c>
      <c r="CG44" s="48"/>
      <c r="CH44" s="45" t="str">
        <f>$AG$26</f>
        <v>D4</v>
      </c>
      <c r="CI44" s="47">
        <f>SUM($BW$68+$BU$71+$BU$73+$BU$75)</f>
        <v>0</v>
      </c>
      <c r="CJ44" s="48">
        <f>SUM($AZ$68+$AW$71+$AW$73+$AW$75)</f>
        <v>0</v>
      </c>
      <c r="CK44" s="49" t="s">
        <v>20</v>
      </c>
      <c r="CL44" s="50">
        <f>SUM($AW$68+$AZ$71+$AZ$73+$AZ$75)</f>
        <v>0</v>
      </c>
      <c r="CM44" s="82">
        <f>SUM(CJ44-CL44)</f>
        <v>0</v>
      </c>
      <c r="CN44" s="48"/>
      <c r="CO44" s="48"/>
      <c r="CP44" s="48"/>
      <c r="CQ44" s="48"/>
      <c r="CR44" s="48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</row>
    <row r="45" spans="2:132" s="4" customFormat="1" ht="20.25" customHeight="1">
      <c r="B45" s="143">
        <v>14</v>
      </c>
      <c r="C45" s="144"/>
      <c r="D45" s="144"/>
      <c r="E45" s="144"/>
      <c r="F45" s="144"/>
      <c r="G45" s="144" t="s">
        <v>23</v>
      </c>
      <c r="H45" s="144"/>
      <c r="I45" s="144"/>
      <c r="J45" s="153">
        <f t="shared" si="2"/>
        <v>0.4951388888888885</v>
      </c>
      <c r="K45" s="153"/>
      <c r="L45" s="153"/>
      <c r="M45" s="153"/>
      <c r="N45" s="154"/>
      <c r="O45" s="161" t="str">
        <f>$AG$17</f>
        <v>B2</v>
      </c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36" t="s">
        <v>21</v>
      </c>
      <c r="AF45" s="162" t="str">
        <f>$AG$18</f>
        <v>B3</v>
      </c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3"/>
      <c r="AW45" s="95"/>
      <c r="AX45" s="96"/>
      <c r="AY45" s="36" t="s">
        <v>20</v>
      </c>
      <c r="AZ45" s="96"/>
      <c r="BA45" s="105"/>
      <c r="BB45" s="95"/>
      <c r="BC45" s="142"/>
      <c r="BD45" s="285"/>
      <c r="BE45" s="45"/>
      <c r="BF45" s="46"/>
      <c r="BG45" s="46"/>
      <c r="BH45" s="46"/>
      <c r="BI45" s="45"/>
      <c r="BJ45" s="45"/>
      <c r="BK45" s="51"/>
      <c r="BL45" s="51"/>
      <c r="BM45" s="52"/>
      <c r="BN45" s="53"/>
      <c r="BO45" s="53"/>
      <c r="BP45" s="54"/>
      <c r="BQ45" s="53"/>
      <c r="BR45" s="55"/>
      <c r="BS45" s="45"/>
      <c r="BT45" s="45"/>
      <c r="BU45" s="47" t="str">
        <f t="shared" si="0"/>
        <v>0</v>
      </c>
      <c r="BV45" s="45" t="s">
        <v>20</v>
      </c>
      <c r="BW45" s="47" t="str">
        <f t="shared" si="1"/>
        <v>0</v>
      </c>
      <c r="BX45" s="45"/>
      <c r="BY45" s="45"/>
      <c r="BZ45" s="45"/>
      <c r="CA45" s="45" t="str">
        <f>$D$27</f>
        <v>C5</v>
      </c>
      <c r="CB45" s="47">
        <f>SUM($BU$59+$BW$61+$BW$64+$BW$66)</f>
        <v>0</v>
      </c>
      <c r="CC45" s="48">
        <f>SUM($AW$59+$AZ$61+$AZ$64+$AZ$66)</f>
        <v>0</v>
      </c>
      <c r="CD45" s="49" t="s">
        <v>20</v>
      </c>
      <c r="CE45" s="50">
        <f>SUM($AZ$59+$AW$61+$AW$64+$AW$66)</f>
        <v>0</v>
      </c>
      <c r="CF45" s="82">
        <f>SUM(CC45-CE45)</f>
        <v>0</v>
      </c>
      <c r="CG45" s="48"/>
      <c r="CH45" s="45" t="str">
        <f>$AG$27</f>
        <v>D5</v>
      </c>
      <c r="CI45" s="47">
        <f>SUM($BU$69+$BW$71+$BW$74+$BW$76)</f>
        <v>0</v>
      </c>
      <c r="CJ45" s="48">
        <f>SUM($AW$69+$AZ$71+$AZ$74+$AZ$76)</f>
        <v>0</v>
      </c>
      <c r="CK45" s="49" t="s">
        <v>20</v>
      </c>
      <c r="CL45" s="50">
        <f>SUM($AZ$69+$AW$71+$AW$74+$AW$76)</f>
        <v>0</v>
      </c>
      <c r="CM45" s="82">
        <f>SUM(CJ45-CL45)</f>
        <v>0</v>
      </c>
      <c r="CN45" s="48"/>
      <c r="CO45" s="48"/>
      <c r="CP45" s="48"/>
      <c r="CQ45" s="48"/>
      <c r="CR45" s="48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</row>
    <row r="46" spans="2:132" s="4" customFormat="1" ht="20.25" customHeight="1">
      <c r="B46" s="167">
        <v>15</v>
      </c>
      <c r="C46" s="152"/>
      <c r="D46" s="152"/>
      <c r="E46" s="152"/>
      <c r="F46" s="152"/>
      <c r="G46" s="152" t="s">
        <v>23</v>
      </c>
      <c r="H46" s="152"/>
      <c r="I46" s="152"/>
      <c r="J46" s="153">
        <f t="shared" si="2"/>
        <v>0.5027777777777774</v>
      </c>
      <c r="K46" s="153"/>
      <c r="L46" s="153"/>
      <c r="M46" s="153"/>
      <c r="N46" s="154"/>
      <c r="O46" s="158" t="str">
        <f>$AG$19</f>
        <v>B4</v>
      </c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35" t="s">
        <v>21</v>
      </c>
      <c r="AF46" s="159" t="str">
        <f>$AG$20</f>
        <v>B5</v>
      </c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60"/>
      <c r="AW46" s="106"/>
      <c r="AX46" s="107"/>
      <c r="AY46" s="35" t="s">
        <v>20</v>
      </c>
      <c r="AZ46" s="107"/>
      <c r="BA46" s="108"/>
      <c r="BB46" s="106"/>
      <c r="BC46" s="141"/>
      <c r="BD46" s="285"/>
      <c r="BE46" s="45"/>
      <c r="BF46" s="46"/>
      <c r="BG46" s="46"/>
      <c r="BH46" s="46"/>
      <c r="BI46" s="45"/>
      <c r="BJ46" s="45"/>
      <c r="BK46" s="51"/>
      <c r="BL46" s="51"/>
      <c r="BM46" s="52"/>
      <c r="BN46" s="53"/>
      <c r="BO46" s="53"/>
      <c r="BP46" s="54"/>
      <c r="BQ46" s="53"/>
      <c r="BR46" s="55"/>
      <c r="BS46" s="45"/>
      <c r="BT46" s="45"/>
      <c r="BU46" s="47" t="str">
        <f t="shared" si="0"/>
        <v>0</v>
      </c>
      <c r="BV46" s="45" t="s">
        <v>20</v>
      </c>
      <c r="BW46" s="47" t="str">
        <f t="shared" si="1"/>
        <v>0</v>
      </c>
      <c r="BX46" s="45"/>
      <c r="BY46" s="45"/>
      <c r="BZ46" s="45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</row>
    <row r="47" spans="2:132" s="4" customFormat="1" ht="20.25" customHeight="1">
      <c r="B47" s="143">
        <v>16</v>
      </c>
      <c r="C47" s="144"/>
      <c r="D47" s="144"/>
      <c r="E47" s="144"/>
      <c r="F47" s="144"/>
      <c r="G47" s="144" t="s">
        <v>23</v>
      </c>
      <c r="H47" s="144"/>
      <c r="I47" s="144"/>
      <c r="J47" s="153">
        <f t="shared" si="2"/>
        <v>0.5104166666666663</v>
      </c>
      <c r="K47" s="153"/>
      <c r="L47" s="153"/>
      <c r="M47" s="153"/>
      <c r="N47" s="154"/>
      <c r="O47" s="161" t="str">
        <f>$AG$16</f>
        <v>B1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36" t="s">
        <v>21</v>
      </c>
      <c r="AF47" s="162" t="str">
        <f>$AG$18</f>
        <v>B3</v>
      </c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3"/>
      <c r="AW47" s="95"/>
      <c r="AX47" s="96"/>
      <c r="AY47" s="36" t="s">
        <v>20</v>
      </c>
      <c r="AZ47" s="96"/>
      <c r="BA47" s="105"/>
      <c r="BB47" s="95"/>
      <c r="BC47" s="142"/>
      <c r="BD47" s="285"/>
      <c r="BE47" s="45"/>
      <c r="BF47" s="46"/>
      <c r="BG47" s="46"/>
      <c r="BH47" s="46"/>
      <c r="BI47" s="45"/>
      <c r="BJ47" s="45"/>
      <c r="BK47" s="51"/>
      <c r="BL47" s="51"/>
      <c r="BM47" s="56"/>
      <c r="BN47" s="53"/>
      <c r="BO47" s="53"/>
      <c r="BP47" s="54"/>
      <c r="BQ47" s="53"/>
      <c r="BR47" s="57"/>
      <c r="BS47" s="45"/>
      <c r="BT47" s="45"/>
      <c r="BU47" s="47" t="str">
        <f t="shared" si="0"/>
        <v>0</v>
      </c>
      <c r="BV47" s="45" t="s">
        <v>20</v>
      </c>
      <c r="BW47" s="47" t="str">
        <f t="shared" si="1"/>
        <v>0</v>
      </c>
      <c r="BX47" s="45"/>
      <c r="BY47" s="45"/>
      <c r="BZ47" s="45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</row>
    <row r="48" spans="2:132" s="4" customFormat="1" ht="20.25" customHeight="1">
      <c r="B48" s="167">
        <v>17</v>
      </c>
      <c r="C48" s="152"/>
      <c r="D48" s="152"/>
      <c r="E48" s="152"/>
      <c r="F48" s="152"/>
      <c r="G48" s="152" t="s">
        <v>23</v>
      </c>
      <c r="H48" s="152"/>
      <c r="I48" s="152"/>
      <c r="J48" s="153">
        <f t="shared" si="2"/>
        <v>0.5180555555555552</v>
      </c>
      <c r="K48" s="153"/>
      <c r="L48" s="153"/>
      <c r="M48" s="153"/>
      <c r="N48" s="154"/>
      <c r="O48" s="158" t="str">
        <f>$AG$19</f>
        <v>B4</v>
      </c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35" t="s">
        <v>21</v>
      </c>
      <c r="AF48" s="159" t="str">
        <f>$AG$17</f>
        <v>B2</v>
      </c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60"/>
      <c r="AW48" s="106"/>
      <c r="AX48" s="107"/>
      <c r="AY48" s="35" t="s">
        <v>20</v>
      </c>
      <c r="AZ48" s="107"/>
      <c r="BA48" s="108"/>
      <c r="BB48" s="106"/>
      <c r="BC48" s="141"/>
      <c r="BD48" s="285"/>
      <c r="BE48" s="45"/>
      <c r="BF48" s="46"/>
      <c r="BG48" s="46"/>
      <c r="BH48" s="46"/>
      <c r="BI48" s="45"/>
      <c r="BJ48" s="45"/>
      <c r="BK48" s="51"/>
      <c r="BL48" s="51"/>
      <c r="BM48" s="52"/>
      <c r="BN48" s="53"/>
      <c r="BO48" s="53"/>
      <c r="BP48" s="54"/>
      <c r="BQ48" s="53"/>
      <c r="BR48" s="55"/>
      <c r="BS48" s="45"/>
      <c r="BT48" s="45"/>
      <c r="BU48" s="47" t="str">
        <f t="shared" si="0"/>
        <v>0</v>
      </c>
      <c r="BV48" s="45" t="s">
        <v>20</v>
      </c>
      <c r="BW48" s="47" t="str">
        <f t="shared" si="1"/>
        <v>0</v>
      </c>
      <c r="BX48" s="45"/>
      <c r="BY48" s="45"/>
      <c r="BZ48" s="45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</row>
    <row r="49" spans="2:132" s="4" customFormat="1" ht="20.25" customHeight="1">
      <c r="B49" s="143">
        <v>18</v>
      </c>
      <c r="C49" s="144"/>
      <c r="D49" s="144"/>
      <c r="E49" s="144"/>
      <c r="F49" s="144"/>
      <c r="G49" s="144" t="s">
        <v>23</v>
      </c>
      <c r="H49" s="144"/>
      <c r="I49" s="144"/>
      <c r="J49" s="153">
        <f t="shared" si="2"/>
        <v>0.525694444444444</v>
      </c>
      <c r="K49" s="153"/>
      <c r="L49" s="153"/>
      <c r="M49" s="153"/>
      <c r="N49" s="154"/>
      <c r="O49" s="161" t="str">
        <f>$AG$18</f>
        <v>B3</v>
      </c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36" t="s">
        <v>21</v>
      </c>
      <c r="AF49" s="162" t="str">
        <f>$AG$20</f>
        <v>B5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3"/>
      <c r="AW49" s="95"/>
      <c r="AX49" s="96"/>
      <c r="AY49" s="36" t="s">
        <v>20</v>
      </c>
      <c r="AZ49" s="96"/>
      <c r="BA49" s="105"/>
      <c r="BB49" s="95"/>
      <c r="BC49" s="142"/>
      <c r="BD49" s="285"/>
      <c r="BE49" s="45"/>
      <c r="BF49" s="46"/>
      <c r="BG49" s="46"/>
      <c r="BH49" s="46"/>
      <c r="BI49" s="45"/>
      <c r="BJ49" s="45"/>
      <c r="BK49" s="51"/>
      <c r="BL49" s="51"/>
      <c r="BM49" s="52"/>
      <c r="BN49" s="53"/>
      <c r="BO49" s="53"/>
      <c r="BP49" s="54"/>
      <c r="BQ49" s="53"/>
      <c r="BR49" s="55"/>
      <c r="BS49" s="45"/>
      <c r="BT49" s="45"/>
      <c r="BU49" s="47" t="str">
        <f t="shared" si="0"/>
        <v>0</v>
      </c>
      <c r="BV49" s="45" t="s">
        <v>20</v>
      </c>
      <c r="BW49" s="47" t="str">
        <f t="shared" si="1"/>
        <v>0</v>
      </c>
      <c r="BX49" s="45"/>
      <c r="BY49" s="45"/>
      <c r="BZ49" s="45"/>
      <c r="CA49" s="45"/>
      <c r="CB49" s="45"/>
      <c r="CC49" s="48"/>
      <c r="CD49" s="48"/>
      <c r="CE49" s="48"/>
      <c r="CF49" s="48"/>
      <c r="CG49" s="48"/>
      <c r="CH49" s="45"/>
      <c r="CI49" s="45"/>
      <c r="CJ49" s="48"/>
      <c r="CK49" s="48"/>
      <c r="CL49" s="48"/>
      <c r="CM49" s="48"/>
      <c r="CN49" s="48"/>
      <c r="CO49" s="48"/>
      <c r="CP49" s="48"/>
      <c r="CQ49" s="48"/>
      <c r="CR49" s="48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</row>
    <row r="50" spans="2:132" s="4" customFormat="1" ht="20.25" customHeight="1">
      <c r="B50" s="167">
        <v>19</v>
      </c>
      <c r="C50" s="152"/>
      <c r="D50" s="152"/>
      <c r="E50" s="152"/>
      <c r="F50" s="152"/>
      <c r="G50" s="152" t="s">
        <v>23</v>
      </c>
      <c r="H50" s="152"/>
      <c r="I50" s="152"/>
      <c r="J50" s="153">
        <f t="shared" si="2"/>
        <v>0.5333333333333329</v>
      </c>
      <c r="K50" s="153"/>
      <c r="L50" s="153"/>
      <c r="M50" s="153"/>
      <c r="N50" s="154"/>
      <c r="O50" s="158" t="str">
        <f>$AG$19</f>
        <v>B4</v>
      </c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35" t="s">
        <v>21</v>
      </c>
      <c r="AF50" s="159" t="str">
        <f>$AG$16</f>
        <v>B1</v>
      </c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60"/>
      <c r="AW50" s="106"/>
      <c r="AX50" s="107"/>
      <c r="AY50" s="35" t="s">
        <v>20</v>
      </c>
      <c r="AZ50" s="107"/>
      <c r="BA50" s="108"/>
      <c r="BB50" s="106"/>
      <c r="BC50" s="141"/>
      <c r="BD50" s="285"/>
      <c r="BE50" s="45"/>
      <c r="BF50" s="46"/>
      <c r="BG50" s="46"/>
      <c r="BH50" s="46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7" t="str">
        <f t="shared" si="0"/>
        <v>0</v>
      </c>
      <c r="BV50" s="45" t="s">
        <v>20</v>
      </c>
      <c r="BW50" s="47" t="str">
        <f t="shared" si="1"/>
        <v>0</v>
      </c>
      <c r="BX50" s="45"/>
      <c r="BY50" s="45"/>
      <c r="BZ50" s="45"/>
      <c r="CA50" s="48"/>
      <c r="CB50" s="48"/>
      <c r="CC50" s="48"/>
      <c r="CD50" s="48"/>
      <c r="CE50" s="48"/>
      <c r="CF50" s="48"/>
      <c r="CG50" s="64"/>
      <c r="CH50" s="64"/>
      <c r="CI50" s="64"/>
      <c r="CJ50" s="64"/>
      <c r="CK50" s="64"/>
      <c r="CL50" s="64"/>
      <c r="CM50" s="64"/>
      <c r="CN50" s="64"/>
      <c r="CO50" s="64"/>
      <c r="CP50" s="48"/>
      <c r="CQ50" s="48"/>
      <c r="CR50" s="48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</row>
    <row r="51" spans="2:132" ht="20.25" customHeight="1" thickBot="1">
      <c r="B51" s="164">
        <v>20</v>
      </c>
      <c r="C51" s="145"/>
      <c r="D51" s="145"/>
      <c r="E51" s="145"/>
      <c r="F51" s="145"/>
      <c r="G51" s="145" t="s">
        <v>23</v>
      </c>
      <c r="H51" s="145"/>
      <c r="I51" s="145"/>
      <c r="J51" s="146">
        <f t="shared" si="2"/>
        <v>0.5409722222222217</v>
      </c>
      <c r="K51" s="146"/>
      <c r="L51" s="146"/>
      <c r="M51" s="146"/>
      <c r="N51" s="147"/>
      <c r="O51" s="155" t="str">
        <f>$AG$17</f>
        <v>B2</v>
      </c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8" t="s">
        <v>21</v>
      </c>
      <c r="AF51" s="156" t="str">
        <f>$AG$20</f>
        <v>B5</v>
      </c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7"/>
      <c r="AW51" s="148"/>
      <c r="AX51" s="149"/>
      <c r="AY51" s="8" t="s">
        <v>20</v>
      </c>
      <c r="AZ51" s="149"/>
      <c r="BA51" s="150"/>
      <c r="BB51" s="148"/>
      <c r="BC51" s="151"/>
      <c r="BD51" s="286"/>
      <c r="BF51" s="46"/>
      <c r="BG51" s="46"/>
      <c r="BH51" s="46"/>
      <c r="BU51" s="47" t="str">
        <f t="shared" si="0"/>
        <v>0</v>
      </c>
      <c r="BV51" s="45" t="s">
        <v>20</v>
      </c>
      <c r="BW51" s="47" t="str">
        <f t="shared" si="1"/>
        <v>0</v>
      </c>
      <c r="CH51" s="64"/>
      <c r="CI51" s="64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</row>
    <row r="52" spans="2:132" ht="15.75" customHeight="1"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18"/>
      <c r="M52" s="18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0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20"/>
      <c r="AX52" s="20"/>
      <c r="AY52" s="20"/>
      <c r="AZ52" s="20"/>
      <c r="BA52" s="20"/>
      <c r="BB52" s="20"/>
      <c r="BC52" s="20"/>
      <c r="BD52" s="286"/>
      <c r="BF52" s="46"/>
      <c r="BG52" s="46"/>
      <c r="BH52" s="46"/>
      <c r="BU52" s="47"/>
      <c r="BV52" s="45"/>
      <c r="BW52" s="47"/>
      <c r="CH52" s="64"/>
      <c r="CI52" s="64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</row>
    <row r="53" spans="2:132" ht="33">
      <c r="B53" s="191" t="str">
        <f>$A$2</f>
        <v>Muster-Cup 2003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U53" s="47"/>
      <c r="BV53" s="45"/>
      <c r="BW53" s="47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</row>
    <row r="54" spans="2:132" s="75" customFormat="1" ht="15.75" customHeight="1">
      <c r="B54" s="1" t="s">
        <v>72</v>
      </c>
      <c r="C54" s="17"/>
      <c r="D54" s="17"/>
      <c r="E54" s="17"/>
      <c r="F54" s="17"/>
      <c r="G54" s="17"/>
      <c r="H54" s="17"/>
      <c r="I54" s="17"/>
      <c r="J54" s="18"/>
      <c r="K54" s="18"/>
      <c r="L54" s="18"/>
      <c r="M54" s="18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0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  <c r="AX54" s="20"/>
      <c r="AY54" s="20"/>
      <c r="AZ54" s="20"/>
      <c r="BA54" s="20"/>
      <c r="BB54" s="20"/>
      <c r="BC54" s="20"/>
      <c r="BD54" s="287"/>
      <c r="BE54" s="40"/>
      <c r="BF54" s="46"/>
      <c r="BG54" s="46"/>
      <c r="BH54" s="46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7"/>
      <c r="BV54" s="45"/>
      <c r="BW54" s="47"/>
      <c r="BX54" s="40"/>
      <c r="BY54" s="40"/>
      <c r="BZ54" s="40"/>
      <c r="CA54" s="40"/>
      <c r="CB54" s="40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</row>
    <row r="55" spans="2:132" s="75" customFormat="1" ht="6" customHeight="1" thickBot="1">
      <c r="B55" s="1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20"/>
      <c r="AX55" s="20"/>
      <c r="AY55" s="20"/>
      <c r="AZ55" s="20"/>
      <c r="BA55" s="20"/>
      <c r="BB55" s="20"/>
      <c r="BC55" s="20"/>
      <c r="BD55" s="287"/>
      <c r="BE55" s="40"/>
      <c r="BF55" s="46"/>
      <c r="BG55" s="46"/>
      <c r="BH55" s="46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7"/>
      <c r="BV55" s="45"/>
      <c r="BW55" s="47"/>
      <c r="BX55" s="40"/>
      <c r="BY55" s="40"/>
      <c r="BZ55" s="40"/>
      <c r="CA55" s="40"/>
      <c r="CB55" s="40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</row>
    <row r="56" spans="2:132" s="75" customFormat="1" ht="15.75" customHeight="1" thickBot="1">
      <c r="B56" s="165" t="s">
        <v>15</v>
      </c>
      <c r="C56" s="166"/>
      <c r="D56" s="170"/>
      <c r="E56" s="110"/>
      <c r="F56" s="171"/>
      <c r="G56" s="170" t="s">
        <v>16</v>
      </c>
      <c r="H56" s="110"/>
      <c r="I56" s="171"/>
      <c r="J56" s="170" t="s">
        <v>18</v>
      </c>
      <c r="K56" s="110"/>
      <c r="L56" s="110"/>
      <c r="M56" s="110"/>
      <c r="N56" s="171"/>
      <c r="O56" s="170" t="s">
        <v>19</v>
      </c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71"/>
      <c r="AW56" s="170" t="s">
        <v>22</v>
      </c>
      <c r="AX56" s="110"/>
      <c r="AY56" s="110"/>
      <c r="AZ56" s="110"/>
      <c r="BA56" s="171"/>
      <c r="BB56" s="172"/>
      <c r="BC56" s="173"/>
      <c r="BD56" s="287"/>
      <c r="BE56" s="40"/>
      <c r="BF56" s="46"/>
      <c r="BG56" s="46"/>
      <c r="BH56" s="46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7"/>
      <c r="BV56" s="45"/>
      <c r="BW56" s="47"/>
      <c r="BX56" s="40"/>
      <c r="BY56" s="40"/>
      <c r="BZ56" s="40"/>
      <c r="CA56" s="40"/>
      <c r="CB56" s="40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</row>
    <row r="57" spans="2:132" ht="20.25" customHeight="1">
      <c r="B57" s="168">
        <v>21</v>
      </c>
      <c r="C57" s="169"/>
      <c r="D57" s="169"/>
      <c r="E57" s="169"/>
      <c r="F57" s="169"/>
      <c r="G57" s="169" t="s">
        <v>31</v>
      </c>
      <c r="H57" s="169"/>
      <c r="I57" s="169"/>
      <c r="J57" s="174">
        <f>J51+$U$10*($X$10*2)+$AL$10</f>
        <v>0.555555555555555</v>
      </c>
      <c r="K57" s="174"/>
      <c r="L57" s="174"/>
      <c r="M57" s="174"/>
      <c r="N57" s="175"/>
      <c r="O57" s="186" t="str">
        <f>$D$23</f>
        <v>C1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4" t="s">
        <v>21</v>
      </c>
      <c r="AF57" s="187" t="str">
        <f>$D$24</f>
        <v>C2</v>
      </c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8"/>
      <c r="AW57" s="98"/>
      <c r="AX57" s="99"/>
      <c r="AY57" s="14" t="s">
        <v>20</v>
      </c>
      <c r="AZ57" s="99"/>
      <c r="BA57" s="97"/>
      <c r="BB57" s="98"/>
      <c r="BC57" s="189"/>
      <c r="BD57" s="286"/>
      <c r="BF57" s="46"/>
      <c r="BG57" s="46"/>
      <c r="BH57" s="46"/>
      <c r="BU57" s="47" t="str">
        <f t="shared" si="0"/>
        <v>0</v>
      </c>
      <c r="BV57" s="45" t="s">
        <v>20</v>
      </c>
      <c r="BW57" s="47" t="str">
        <f t="shared" si="1"/>
        <v>0</v>
      </c>
      <c r="CH57" s="64"/>
      <c r="CI57" s="64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</row>
    <row r="58" spans="2:132" ht="20.25" customHeight="1">
      <c r="B58" s="143">
        <v>22</v>
      </c>
      <c r="C58" s="144"/>
      <c r="D58" s="144"/>
      <c r="E58" s="144"/>
      <c r="F58" s="144"/>
      <c r="G58" s="144" t="s">
        <v>31</v>
      </c>
      <c r="H58" s="144"/>
      <c r="I58" s="144"/>
      <c r="J58" s="153">
        <f>J57+$U$10*$X$10+$AL$10</f>
        <v>0.5631944444444439</v>
      </c>
      <c r="K58" s="153"/>
      <c r="L58" s="153"/>
      <c r="M58" s="153"/>
      <c r="N58" s="154"/>
      <c r="O58" s="161" t="str">
        <f>$D$25</f>
        <v>C3</v>
      </c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36" t="s">
        <v>21</v>
      </c>
      <c r="AF58" s="162" t="str">
        <f>$D$26</f>
        <v>C4</v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  <c r="AW58" s="95"/>
      <c r="AX58" s="96"/>
      <c r="AY58" s="36" t="s">
        <v>20</v>
      </c>
      <c r="AZ58" s="96"/>
      <c r="BA58" s="105"/>
      <c r="BB58" s="95"/>
      <c r="BC58" s="142"/>
      <c r="BD58" s="286"/>
      <c r="BF58" s="46"/>
      <c r="BG58" s="46"/>
      <c r="BH58" s="46"/>
      <c r="BU58" s="47" t="str">
        <f t="shared" si="0"/>
        <v>0</v>
      </c>
      <c r="BV58" s="45" t="s">
        <v>20</v>
      </c>
      <c r="BW58" s="47" t="str">
        <f t="shared" si="1"/>
        <v>0</v>
      </c>
      <c r="CH58" s="64"/>
      <c r="CI58" s="64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</row>
    <row r="59" spans="2:132" ht="20.25" customHeight="1">
      <c r="B59" s="167">
        <v>23</v>
      </c>
      <c r="C59" s="152"/>
      <c r="D59" s="152"/>
      <c r="E59" s="152"/>
      <c r="F59" s="152"/>
      <c r="G59" s="152" t="s">
        <v>31</v>
      </c>
      <c r="H59" s="152"/>
      <c r="I59" s="152"/>
      <c r="J59" s="153">
        <f>J58+$U$10*$X$10+$AL$10</f>
        <v>0.5708333333333327</v>
      </c>
      <c r="K59" s="153"/>
      <c r="L59" s="153"/>
      <c r="M59" s="153"/>
      <c r="N59" s="154"/>
      <c r="O59" s="158" t="str">
        <f>$D$27</f>
        <v>C5</v>
      </c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35" t="s">
        <v>21</v>
      </c>
      <c r="AF59" s="159" t="str">
        <f>$D$23</f>
        <v>C1</v>
      </c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60"/>
      <c r="AW59" s="106"/>
      <c r="AX59" s="107"/>
      <c r="AY59" s="35" t="s">
        <v>20</v>
      </c>
      <c r="AZ59" s="107"/>
      <c r="BA59" s="108"/>
      <c r="BB59" s="106"/>
      <c r="BC59" s="141"/>
      <c r="BD59" s="286"/>
      <c r="BF59" s="46"/>
      <c r="BG59" s="46"/>
      <c r="BH59" s="46"/>
      <c r="BU59" s="47" t="str">
        <f t="shared" si="0"/>
        <v>0</v>
      </c>
      <c r="BV59" s="45" t="s">
        <v>20</v>
      </c>
      <c r="BW59" s="47" t="str">
        <f t="shared" si="1"/>
        <v>0</v>
      </c>
      <c r="CH59" s="64"/>
      <c r="CI59" s="64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</row>
    <row r="60" spans="2:132" ht="20.25" customHeight="1">
      <c r="B60" s="143">
        <v>24</v>
      </c>
      <c r="C60" s="144"/>
      <c r="D60" s="144"/>
      <c r="E60" s="144"/>
      <c r="F60" s="144"/>
      <c r="G60" s="144" t="s">
        <v>31</v>
      </c>
      <c r="H60" s="144"/>
      <c r="I60" s="144"/>
      <c r="J60" s="153">
        <f>J59+$U$10*$X$10+$AL$10</f>
        <v>0.5784722222222216</v>
      </c>
      <c r="K60" s="153"/>
      <c r="L60" s="153"/>
      <c r="M60" s="153"/>
      <c r="N60" s="154"/>
      <c r="O60" s="161" t="str">
        <f>$D$24</f>
        <v>C2</v>
      </c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36" t="s">
        <v>21</v>
      </c>
      <c r="AF60" s="162" t="str">
        <f>$D$25</f>
        <v>C3</v>
      </c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3"/>
      <c r="AW60" s="95"/>
      <c r="AX60" s="96"/>
      <c r="AY60" s="36" t="s">
        <v>20</v>
      </c>
      <c r="AZ60" s="96"/>
      <c r="BA60" s="105"/>
      <c r="BB60" s="95"/>
      <c r="BC60" s="142"/>
      <c r="BD60" s="286"/>
      <c r="BF60" s="46"/>
      <c r="BG60" s="46"/>
      <c r="BH60" s="46"/>
      <c r="BU60" s="47" t="str">
        <f t="shared" si="0"/>
        <v>0</v>
      </c>
      <c r="BV60" s="45" t="s">
        <v>20</v>
      </c>
      <c r="BW60" s="47" t="str">
        <f t="shared" si="1"/>
        <v>0</v>
      </c>
      <c r="CH60" s="64"/>
      <c r="CI60" s="64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</row>
    <row r="61" spans="2:132" ht="20.25" customHeight="1">
      <c r="B61" s="167">
        <v>25</v>
      </c>
      <c r="C61" s="152"/>
      <c r="D61" s="152"/>
      <c r="E61" s="152"/>
      <c r="F61" s="152"/>
      <c r="G61" s="152" t="s">
        <v>31</v>
      </c>
      <c r="H61" s="152"/>
      <c r="I61" s="152"/>
      <c r="J61" s="153">
        <f aca="true" t="shared" si="3" ref="J61:J76">J60+$U$10*$X$10+$AL$10</f>
        <v>0.5861111111111105</v>
      </c>
      <c r="K61" s="153"/>
      <c r="L61" s="153"/>
      <c r="M61" s="153"/>
      <c r="N61" s="154"/>
      <c r="O61" s="158" t="str">
        <f>$D$26</f>
        <v>C4</v>
      </c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35" t="s">
        <v>21</v>
      </c>
      <c r="AF61" s="159" t="str">
        <f>$D$27</f>
        <v>C5</v>
      </c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60"/>
      <c r="AW61" s="106"/>
      <c r="AX61" s="107"/>
      <c r="AY61" s="35" t="s">
        <v>20</v>
      </c>
      <c r="AZ61" s="107"/>
      <c r="BA61" s="108"/>
      <c r="BB61" s="106"/>
      <c r="BC61" s="141"/>
      <c r="BU61" s="47" t="str">
        <f aca="true" t="shared" si="4" ref="BU61:BU76">IF(ISBLANK(AZ61),"0",IF(AW61&gt;AZ61,3,IF(AW61=AZ61,1,0)))</f>
        <v>0</v>
      </c>
      <c r="BV61" s="45" t="s">
        <v>20</v>
      </c>
      <c r="BW61" s="47" t="str">
        <f aca="true" t="shared" si="5" ref="BW61:BW76">IF(ISBLANK(AZ61),"0",IF(AZ61&gt;AW61,3,IF(AZ61=AW61,1,0)))</f>
        <v>0</v>
      </c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</row>
    <row r="62" spans="2:132" ht="20.25" customHeight="1">
      <c r="B62" s="143">
        <v>26</v>
      </c>
      <c r="C62" s="144"/>
      <c r="D62" s="144"/>
      <c r="E62" s="144"/>
      <c r="F62" s="144"/>
      <c r="G62" s="144" t="s">
        <v>31</v>
      </c>
      <c r="H62" s="144"/>
      <c r="I62" s="144"/>
      <c r="J62" s="153">
        <f t="shared" si="3"/>
        <v>0.5937499999999993</v>
      </c>
      <c r="K62" s="153"/>
      <c r="L62" s="153"/>
      <c r="M62" s="153"/>
      <c r="N62" s="154"/>
      <c r="O62" s="161" t="str">
        <f>$D$23</f>
        <v>C1</v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36" t="s">
        <v>21</v>
      </c>
      <c r="AF62" s="162" t="str">
        <f>$D$25</f>
        <v>C3</v>
      </c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3"/>
      <c r="AW62" s="95"/>
      <c r="AX62" s="96"/>
      <c r="AY62" s="36" t="s">
        <v>20</v>
      </c>
      <c r="AZ62" s="96"/>
      <c r="BA62" s="105"/>
      <c r="BB62" s="95"/>
      <c r="BC62" s="142"/>
      <c r="BU62" s="47" t="str">
        <f t="shared" si="4"/>
        <v>0</v>
      </c>
      <c r="BV62" s="45" t="s">
        <v>20</v>
      </c>
      <c r="BW62" s="47" t="str">
        <f t="shared" si="5"/>
        <v>0</v>
      </c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</row>
    <row r="63" spans="2:132" ht="20.25" customHeight="1">
      <c r="B63" s="167">
        <v>27</v>
      </c>
      <c r="C63" s="152"/>
      <c r="D63" s="152"/>
      <c r="E63" s="152"/>
      <c r="F63" s="152"/>
      <c r="G63" s="152" t="s">
        <v>31</v>
      </c>
      <c r="H63" s="152"/>
      <c r="I63" s="152"/>
      <c r="J63" s="153">
        <f t="shared" si="3"/>
        <v>0.6013888888888882</v>
      </c>
      <c r="K63" s="153"/>
      <c r="L63" s="153"/>
      <c r="M63" s="153"/>
      <c r="N63" s="154"/>
      <c r="O63" s="158" t="str">
        <f>$D$26</f>
        <v>C4</v>
      </c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35" t="s">
        <v>21</v>
      </c>
      <c r="AF63" s="159" t="str">
        <f>$D$24</f>
        <v>C2</v>
      </c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60"/>
      <c r="AW63" s="106"/>
      <c r="AX63" s="107"/>
      <c r="AY63" s="35" t="s">
        <v>20</v>
      </c>
      <c r="AZ63" s="107"/>
      <c r="BA63" s="108"/>
      <c r="BB63" s="106"/>
      <c r="BC63" s="141"/>
      <c r="BU63" s="47" t="str">
        <f t="shared" si="4"/>
        <v>0</v>
      </c>
      <c r="BV63" s="45" t="s">
        <v>20</v>
      </c>
      <c r="BW63" s="47" t="str">
        <f t="shared" si="5"/>
        <v>0</v>
      </c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</row>
    <row r="64" spans="2:132" ht="20.25" customHeight="1">
      <c r="B64" s="143">
        <v>28</v>
      </c>
      <c r="C64" s="144"/>
      <c r="D64" s="144"/>
      <c r="E64" s="144"/>
      <c r="F64" s="144"/>
      <c r="G64" s="144" t="s">
        <v>31</v>
      </c>
      <c r="H64" s="144"/>
      <c r="I64" s="144"/>
      <c r="J64" s="153">
        <f t="shared" si="3"/>
        <v>0.6090277777777771</v>
      </c>
      <c r="K64" s="153"/>
      <c r="L64" s="153"/>
      <c r="M64" s="153"/>
      <c r="N64" s="154"/>
      <c r="O64" s="161" t="str">
        <f>$D$25</f>
        <v>C3</v>
      </c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36" t="s">
        <v>21</v>
      </c>
      <c r="AF64" s="162" t="str">
        <f>$D$27</f>
        <v>C5</v>
      </c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3"/>
      <c r="AW64" s="95"/>
      <c r="AX64" s="96"/>
      <c r="AY64" s="36" t="s">
        <v>20</v>
      </c>
      <c r="AZ64" s="96"/>
      <c r="BA64" s="105"/>
      <c r="BB64" s="95"/>
      <c r="BC64" s="142"/>
      <c r="BU64" s="47" t="str">
        <f t="shared" si="4"/>
        <v>0</v>
      </c>
      <c r="BV64" s="45" t="s">
        <v>20</v>
      </c>
      <c r="BW64" s="47" t="str">
        <f t="shared" si="5"/>
        <v>0</v>
      </c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</row>
    <row r="65" spans="2:132" ht="20.25" customHeight="1">
      <c r="B65" s="167">
        <v>29</v>
      </c>
      <c r="C65" s="152"/>
      <c r="D65" s="152"/>
      <c r="E65" s="152"/>
      <c r="F65" s="152"/>
      <c r="G65" s="152" t="s">
        <v>31</v>
      </c>
      <c r="H65" s="152"/>
      <c r="I65" s="152"/>
      <c r="J65" s="153">
        <f t="shared" si="3"/>
        <v>0.6166666666666659</v>
      </c>
      <c r="K65" s="153"/>
      <c r="L65" s="153"/>
      <c r="M65" s="153"/>
      <c r="N65" s="154"/>
      <c r="O65" s="158" t="str">
        <f>$D$26</f>
        <v>C4</v>
      </c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35" t="s">
        <v>21</v>
      </c>
      <c r="AF65" s="159" t="str">
        <f>$D$23</f>
        <v>C1</v>
      </c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60"/>
      <c r="AW65" s="106"/>
      <c r="AX65" s="107"/>
      <c r="AY65" s="35" t="s">
        <v>20</v>
      </c>
      <c r="AZ65" s="107"/>
      <c r="BA65" s="108"/>
      <c r="BB65" s="106"/>
      <c r="BC65" s="141"/>
      <c r="BU65" s="47" t="str">
        <f t="shared" si="4"/>
        <v>0</v>
      </c>
      <c r="BV65" s="45" t="s">
        <v>20</v>
      </c>
      <c r="BW65" s="47" t="str">
        <f t="shared" si="5"/>
        <v>0</v>
      </c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</row>
    <row r="66" spans="2:132" ht="20.25" customHeight="1" thickBot="1">
      <c r="B66" s="164">
        <v>30</v>
      </c>
      <c r="C66" s="145"/>
      <c r="D66" s="145"/>
      <c r="E66" s="145"/>
      <c r="F66" s="145"/>
      <c r="G66" s="145" t="s">
        <v>31</v>
      </c>
      <c r="H66" s="145"/>
      <c r="I66" s="145"/>
      <c r="J66" s="146">
        <f t="shared" si="3"/>
        <v>0.6243055555555548</v>
      </c>
      <c r="K66" s="146"/>
      <c r="L66" s="146"/>
      <c r="M66" s="146"/>
      <c r="N66" s="147"/>
      <c r="O66" s="155" t="str">
        <f>$D$24</f>
        <v>C2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8" t="s">
        <v>21</v>
      </c>
      <c r="AF66" s="156" t="str">
        <f>$D$27</f>
        <v>C5</v>
      </c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7"/>
      <c r="AW66" s="148"/>
      <c r="AX66" s="149"/>
      <c r="AY66" s="8" t="s">
        <v>20</v>
      </c>
      <c r="AZ66" s="149"/>
      <c r="BA66" s="150"/>
      <c r="BB66" s="148"/>
      <c r="BC66" s="151"/>
      <c r="BU66" s="47" t="str">
        <f t="shared" si="4"/>
        <v>0</v>
      </c>
      <c r="BV66" s="45" t="s">
        <v>20</v>
      </c>
      <c r="BW66" s="47" t="str">
        <f t="shared" si="5"/>
        <v>0</v>
      </c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</row>
    <row r="67" spans="2:132" ht="20.25" customHeight="1">
      <c r="B67" s="168">
        <v>31</v>
      </c>
      <c r="C67" s="169"/>
      <c r="D67" s="169"/>
      <c r="E67" s="169"/>
      <c r="F67" s="169"/>
      <c r="G67" s="169" t="s">
        <v>32</v>
      </c>
      <c r="H67" s="169"/>
      <c r="I67" s="169"/>
      <c r="J67" s="174">
        <f t="shared" si="3"/>
        <v>0.6319444444444436</v>
      </c>
      <c r="K67" s="174"/>
      <c r="L67" s="174"/>
      <c r="M67" s="174"/>
      <c r="N67" s="175"/>
      <c r="O67" s="186" t="str">
        <f>$AG$23</f>
        <v>D1</v>
      </c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4" t="s">
        <v>21</v>
      </c>
      <c r="AF67" s="187" t="str">
        <f>$AG$24</f>
        <v>D2</v>
      </c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8"/>
      <c r="AW67" s="98"/>
      <c r="AX67" s="99"/>
      <c r="AY67" s="14" t="s">
        <v>20</v>
      </c>
      <c r="AZ67" s="99"/>
      <c r="BA67" s="97"/>
      <c r="BB67" s="98"/>
      <c r="BC67" s="189"/>
      <c r="BU67" s="47" t="str">
        <f t="shared" si="4"/>
        <v>0</v>
      </c>
      <c r="BV67" s="45" t="s">
        <v>20</v>
      </c>
      <c r="BW67" s="47" t="str">
        <f t="shared" si="5"/>
        <v>0</v>
      </c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</row>
    <row r="68" spans="2:132" ht="20.25" customHeight="1">
      <c r="B68" s="143">
        <v>32</v>
      </c>
      <c r="C68" s="144"/>
      <c r="D68" s="144"/>
      <c r="E68" s="144"/>
      <c r="F68" s="144"/>
      <c r="G68" s="144" t="s">
        <v>32</v>
      </c>
      <c r="H68" s="144"/>
      <c r="I68" s="144"/>
      <c r="J68" s="153">
        <f t="shared" si="3"/>
        <v>0.6395833333333325</v>
      </c>
      <c r="K68" s="153"/>
      <c r="L68" s="153"/>
      <c r="M68" s="153"/>
      <c r="N68" s="154"/>
      <c r="O68" s="161" t="str">
        <f>$AG$25</f>
        <v>D3</v>
      </c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36" t="s">
        <v>21</v>
      </c>
      <c r="AF68" s="162" t="str">
        <f>$AG$26</f>
        <v>D4</v>
      </c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3"/>
      <c r="AW68" s="95"/>
      <c r="AX68" s="96"/>
      <c r="AY68" s="36" t="s">
        <v>20</v>
      </c>
      <c r="AZ68" s="96"/>
      <c r="BA68" s="105"/>
      <c r="BB68" s="95"/>
      <c r="BC68" s="142"/>
      <c r="BU68" s="47" t="str">
        <f t="shared" si="4"/>
        <v>0</v>
      </c>
      <c r="BV68" s="45" t="s">
        <v>20</v>
      </c>
      <c r="BW68" s="47" t="str">
        <f t="shared" si="5"/>
        <v>0</v>
      </c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</row>
    <row r="69" spans="2:132" ht="20.25" customHeight="1">
      <c r="B69" s="167">
        <v>33</v>
      </c>
      <c r="C69" s="152"/>
      <c r="D69" s="152"/>
      <c r="E69" s="152"/>
      <c r="F69" s="152"/>
      <c r="G69" s="152" t="s">
        <v>32</v>
      </c>
      <c r="H69" s="152"/>
      <c r="I69" s="152"/>
      <c r="J69" s="153">
        <f t="shared" si="3"/>
        <v>0.6472222222222214</v>
      </c>
      <c r="K69" s="153"/>
      <c r="L69" s="153"/>
      <c r="M69" s="153"/>
      <c r="N69" s="154"/>
      <c r="O69" s="158" t="str">
        <f>$AG$27</f>
        <v>D5</v>
      </c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35" t="s">
        <v>21</v>
      </c>
      <c r="AF69" s="159" t="str">
        <f>$AG$23</f>
        <v>D1</v>
      </c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60"/>
      <c r="AW69" s="106"/>
      <c r="AX69" s="107"/>
      <c r="AY69" s="35" t="s">
        <v>20</v>
      </c>
      <c r="AZ69" s="107"/>
      <c r="BA69" s="108"/>
      <c r="BB69" s="106"/>
      <c r="BC69" s="141"/>
      <c r="BU69" s="47" t="str">
        <f t="shared" si="4"/>
        <v>0</v>
      </c>
      <c r="BV69" s="45" t="s">
        <v>20</v>
      </c>
      <c r="BW69" s="47" t="str">
        <f t="shared" si="5"/>
        <v>0</v>
      </c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</row>
    <row r="70" spans="2:132" ht="20.25" customHeight="1">
      <c r="B70" s="143">
        <v>34</v>
      </c>
      <c r="C70" s="144"/>
      <c r="D70" s="144"/>
      <c r="E70" s="144"/>
      <c r="F70" s="144"/>
      <c r="G70" s="144" t="s">
        <v>32</v>
      </c>
      <c r="H70" s="144"/>
      <c r="I70" s="144"/>
      <c r="J70" s="153">
        <f t="shared" si="3"/>
        <v>0.6548611111111102</v>
      </c>
      <c r="K70" s="153"/>
      <c r="L70" s="153"/>
      <c r="M70" s="153"/>
      <c r="N70" s="154"/>
      <c r="O70" s="161" t="str">
        <f>$AG$24</f>
        <v>D2</v>
      </c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36" t="s">
        <v>21</v>
      </c>
      <c r="AF70" s="162" t="str">
        <f>$AG$25</f>
        <v>D3</v>
      </c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/>
      <c r="AW70" s="95"/>
      <c r="AX70" s="96"/>
      <c r="AY70" s="36" t="s">
        <v>20</v>
      </c>
      <c r="AZ70" s="96"/>
      <c r="BA70" s="105"/>
      <c r="BB70" s="95"/>
      <c r="BC70" s="142"/>
      <c r="BU70" s="47" t="str">
        <f t="shared" si="4"/>
        <v>0</v>
      </c>
      <c r="BV70" s="45" t="s">
        <v>20</v>
      </c>
      <c r="BW70" s="47" t="str">
        <f t="shared" si="5"/>
        <v>0</v>
      </c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</row>
    <row r="71" spans="2:132" ht="20.25" customHeight="1">
      <c r="B71" s="167">
        <v>35</v>
      </c>
      <c r="C71" s="152"/>
      <c r="D71" s="152"/>
      <c r="E71" s="152"/>
      <c r="F71" s="152"/>
      <c r="G71" s="152" t="s">
        <v>32</v>
      </c>
      <c r="H71" s="152"/>
      <c r="I71" s="152"/>
      <c r="J71" s="153">
        <f t="shared" si="3"/>
        <v>0.6624999999999991</v>
      </c>
      <c r="K71" s="153"/>
      <c r="L71" s="153"/>
      <c r="M71" s="153"/>
      <c r="N71" s="154"/>
      <c r="O71" s="158" t="str">
        <f>$AG$26</f>
        <v>D4</v>
      </c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35" t="s">
        <v>21</v>
      </c>
      <c r="AF71" s="159" t="str">
        <f>$AG$27</f>
        <v>D5</v>
      </c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60"/>
      <c r="AW71" s="106"/>
      <c r="AX71" s="107"/>
      <c r="AY71" s="35" t="s">
        <v>20</v>
      </c>
      <c r="AZ71" s="107"/>
      <c r="BA71" s="108"/>
      <c r="BB71" s="106"/>
      <c r="BC71" s="141"/>
      <c r="BU71" s="47" t="str">
        <f t="shared" si="4"/>
        <v>0</v>
      </c>
      <c r="BV71" s="45" t="s">
        <v>20</v>
      </c>
      <c r="BW71" s="47" t="str">
        <f t="shared" si="5"/>
        <v>0</v>
      </c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</row>
    <row r="72" spans="2:132" ht="20.25" customHeight="1">
      <c r="B72" s="143">
        <v>36</v>
      </c>
      <c r="C72" s="144"/>
      <c r="D72" s="144"/>
      <c r="E72" s="144"/>
      <c r="F72" s="144"/>
      <c r="G72" s="144" t="s">
        <v>32</v>
      </c>
      <c r="H72" s="144"/>
      <c r="I72" s="144"/>
      <c r="J72" s="153">
        <f t="shared" si="3"/>
        <v>0.670138888888888</v>
      </c>
      <c r="K72" s="153"/>
      <c r="L72" s="153"/>
      <c r="M72" s="153"/>
      <c r="N72" s="154"/>
      <c r="O72" s="161" t="str">
        <f>$AG$23</f>
        <v>D1</v>
      </c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36" t="s">
        <v>21</v>
      </c>
      <c r="AF72" s="162" t="str">
        <f>$AG$25</f>
        <v>D3</v>
      </c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3"/>
      <c r="AW72" s="95"/>
      <c r="AX72" s="96"/>
      <c r="AY72" s="36" t="s">
        <v>20</v>
      </c>
      <c r="AZ72" s="96"/>
      <c r="BA72" s="105"/>
      <c r="BB72" s="95"/>
      <c r="BC72" s="142"/>
      <c r="BU72" s="47" t="str">
        <f t="shared" si="4"/>
        <v>0</v>
      </c>
      <c r="BV72" s="45" t="s">
        <v>20</v>
      </c>
      <c r="BW72" s="47" t="str">
        <f t="shared" si="5"/>
        <v>0</v>
      </c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</row>
    <row r="73" spans="2:132" ht="20.25" customHeight="1">
      <c r="B73" s="167">
        <v>37</v>
      </c>
      <c r="C73" s="152"/>
      <c r="D73" s="152"/>
      <c r="E73" s="152"/>
      <c r="F73" s="152"/>
      <c r="G73" s="152" t="s">
        <v>32</v>
      </c>
      <c r="H73" s="152"/>
      <c r="I73" s="152"/>
      <c r="J73" s="153">
        <f t="shared" si="3"/>
        <v>0.6777777777777768</v>
      </c>
      <c r="K73" s="153"/>
      <c r="L73" s="153"/>
      <c r="M73" s="153"/>
      <c r="N73" s="154"/>
      <c r="O73" s="158" t="str">
        <f>$AG$26</f>
        <v>D4</v>
      </c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35" t="s">
        <v>21</v>
      </c>
      <c r="AF73" s="159" t="str">
        <f>$AG$24</f>
        <v>D2</v>
      </c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60"/>
      <c r="AW73" s="106"/>
      <c r="AX73" s="107"/>
      <c r="AY73" s="35" t="s">
        <v>20</v>
      </c>
      <c r="AZ73" s="107"/>
      <c r="BA73" s="108"/>
      <c r="BB73" s="106"/>
      <c r="BC73" s="141"/>
      <c r="BU73" s="47" t="str">
        <f t="shared" si="4"/>
        <v>0</v>
      </c>
      <c r="BV73" s="45" t="s">
        <v>20</v>
      </c>
      <c r="BW73" s="47" t="str">
        <f t="shared" si="5"/>
        <v>0</v>
      </c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</row>
    <row r="74" spans="2:132" ht="20.25" customHeight="1">
      <c r="B74" s="143">
        <v>38</v>
      </c>
      <c r="C74" s="144"/>
      <c r="D74" s="144"/>
      <c r="E74" s="144"/>
      <c r="F74" s="144"/>
      <c r="G74" s="144" t="s">
        <v>32</v>
      </c>
      <c r="H74" s="144"/>
      <c r="I74" s="144"/>
      <c r="J74" s="153">
        <f t="shared" si="3"/>
        <v>0.6854166666666657</v>
      </c>
      <c r="K74" s="153"/>
      <c r="L74" s="153"/>
      <c r="M74" s="153"/>
      <c r="N74" s="154"/>
      <c r="O74" s="161" t="str">
        <f>$AG$25</f>
        <v>D3</v>
      </c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36" t="s">
        <v>21</v>
      </c>
      <c r="AF74" s="162" t="str">
        <f>$AG$27</f>
        <v>D5</v>
      </c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3"/>
      <c r="AW74" s="95"/>
      <c r="AX74" s="96"/>
      <c r="AY74" s="36" t="s">
        <v>20</v>
      </c>
      <c r="AZ74" s="96"/>
      <c r="BA74" s="105"/>
      <c r="BB74" s="95"/>
      <c r="BC74" s="142"/>
      <c r="BU74" s="47" t="str">
        <f t="shared" si="4"/>
        <v>0</v>
      </c>
      <c r="BV74" s="45" t="s">
        <v>20</v>
      </c>
      <c r="BW74" s="47" t="str">
        <f t="shared" si="5"/>
        <v>0</v>
      </c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</row>
    <row r="75" spans="2:132" ht="20.25" customHeight="1">
      <c r="B75" s="167">
        <v>39</v>
      </c>
      <c r="C75" s="152"/>
      <c r="D75" s="152"/>
      <c r="E75" s="152"/>
      <c r="F75" s="152"/>
      <c r="G75" s="152" t="s">
        <v>32</v>
      </c>
      <c r="H75" s="152"/>
      <c r="I75" s="152"/>
      <c r="J75" s="153">
        <f t="shared" si="3"/>
        <v>0.6930555555555545</v>
      </c>
      <c r="K75" s="153"/>
      <c r="L75" s="153"/>
      <c r="M75" s="153"/>
      <c r="N75" s="154"/>
      <c r="O75" s="158" t="str">
        <f>$AG$26</f>
        <v>D4</v>
      </c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35" t="s">
        <v>21</v>
      </c>
      <c r="AF75" s="159" t="str">
        <f>$AG$23</f>
        <v>D1</v>
      </c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60"/>
      <c r="AW75" s="106"/>
      <c r="AX75" s="107"/>
      <c r="AY75" s="35" t="s">
        <v>20</v>
      </c>
      <c r="AZ75" s="107"/>
      <c r="BA75" s="108"/>
      <c r="BB75" s="106"/>
      <c r="BC75" s="141"/>
      <c r="BU75" s="47" t="str">
        <f t="shared" si="4"/>
        <v>0</v>
      </c>
      <c r="BV75" s="45" t="s">
        <v>20</v>
      </c>
      <c r="BW75" s="47" t="str">
        <f t="shared" si="5"/>
        <v>0</v>
      </c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</row>
    <row r="76" spans="2:132" ht="20.25" customHeight="1" thickBot="1">
      <c r="B76" s="164">
        <v>40</v>
      </c>
      <c r="C76" s="145"/>
      <c r="D76" s="145"/>
      <c r="E76" s="145"/>
      <c r="F76" s="145"/>
      <c r="G76" s="145" t="s">
        <v>32</v>
      </c>
      <c r="H76" s="145"/>
      <c r="I76" s="145"/>
      <c r="J76" s="146">
        <f t="shared" si="3"/>
        <v>0.7006944444444434</v>
      </c>
      <c r="K76" s="146"/>
      <c r="L76" s="146"/>
      <c r="M76" s="146"/>
      <c r="N76" s="147"/>
      <c r="O76" s="155" t="str">
        <f>$AG$24</f>
        <v>D2</v>
      </c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8" t="s">
        <v>21</v>
      </c>
      <c r="AF76" s="156" t="str">
        <f>$AG$27</f>
        <v>D5</v>
      </c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7"/>
      <c r="AW76" s="148"/>
      <c r="AX76" s="149"/>
      <c r="AY76" s="8" t="s">
        <v>20</v>
      </c>
      <c r="AZ76" s="149"/>
      <c r="BA76" s="150"/>
      <c r="BB76" s="148"/>
      <c r="BC76" s="151"/>
      <c r="BU76" s="47" t="str">
        <f t="shared" si="4"/>
        <v>0</v>
      </c>
      <c r="BV76" s="45" t="s">
        <v>20</v>
      </c>
      <c r="BW76" s="47" t="str">
        <f t="shared" si="5"/>
        <v>0</v>
      </c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</row>
    <row r="77" spans="73:132" ht="15" customHeight="1">
      <c r="BU77" s="47"/>
      <c r="BW77" s="47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</row>
    <row r="78" spans="2:132" ht="12.75">
      <c r="B78" s="1" t="s">
        <v>27</v>
      </c>
      <c r="BU78" s="47"/>
      <c r="BW78" s="47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</row>
    <row r="79" spans="73:132" ht="6" customHeight="1" thickBot="1">
      <c r="BU79" s="47"/>
      <c r="BW79" s="47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</row>
    <row r="80" spans="2:118" s="9" customFormat="1" ht="13.5" customHeight="1" thickBot="1">
      <c r="B80" s="109" t="s">
        <v>13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1"/>
      <c r="P80" s="109" t="s">
        <v>24</v>
      </c>
      <c r="Q80" s="110"/>
      <c r="R80" s="111"/>
      <c r="S80" s="109" t="s">
        <v>25</v>
      </c>
      <c r="T80" s="110"/>
      <c r="U80" s="110"/>
      <c r="V80" s="110"/>
      <c r="W80" s="111"/>
      <c r="X80" s="109" t="s">
        <v>26</v>
      </c>
      <c r="Y80" s="110"/>
      <c r="Z80" s="111"/>
      <c r="AA80" s="10"/>
      <c r="AB80" s="10"/>
      <c r="AC80" s="10"/>
      <c r="AD80" s="10"/>
      <c r="AE80" s="109" t="s">
        <v>14</v>
      </c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1"/>
      <c r="AS80" s="109" t="s">
        <v>24</v>
      </c>
      <c r="AT80" s="110"/>
      <c r="AU80" s="111"/>
      <c r="AV80" s="109" t="s">
        <v>25</v>
      </c>
      <c r="AW80" s="110"/>
      <c r="AX80" s="110"/>
      <c r="AY80" s="110"/>
      <c r="AZ80" s="111"/>
      <c r="BA80" s="109" t="s">
        <v>26</v>
      </c>
      <c r="BB80" s="110"/>
      <c r="BC80" s="111"/>
      <c r="BD80" s="83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47"/>
      <c r="BV80" s="58"/>
      <c r="BW80" s="47"/>
      <c r="BX80" s="58"/>
      <c r="BY80" s="58"/>
      <c r="BZ80" s="58"/>
      <c r="CA80" s="58"/>
      <c r="CB80" s="58"/>
      <c r="CC80" s="71"/>
      <c r="CD80" s="71"/>
      <c r="CE80" s="71"/>
      <c r="CF80" s="71"/>
      <c r="CG80" s="71"/>
      <c r="CH80" s="58"/>
      <c r="CI80" s="58"/>
      <c r="CJ80" s="71"/>
      <c r="CK80" s="71"/>
      <c r="CL80" s="71"/>
      <c r="CM80" s="71"/>
      <c r="CN80" s="71"/>
      <c r="CO80" s="71"/>
      <c r="CP80" s="71"/>
      <c r="CQ80" s="71"/>
      <c r="CR80" s="71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</row>
    <row r="81" spans="2:132" ht="18" customHeight="1">
      <c r="B81" s="112" t="s">
        <v>9</v>
      </c>
      <c r="C81" s="113"/>
      <c r="D81" s="114" t="str">
        <f>$CA$33</f>
        <v>A1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6"/>
      <c r="P81" s="117">
        <f>$CB$33</f>
        <v>0</v>
      </c>
      <c r="Q81" s="118"/>
      <c r="R81" s="119"/>
      <c r="S81" s="113">
        <f>$CC$33</f>
        <v>0</v>
      </c>
      <c r="T81" s="113"/>
      <c r="U81" s="76" t="s">
        <v>20</v>
      </c>
      <c r="V81" s="113">
        <f>$CE$33</f>
        <v>0</v>
      </c>
      <c r="W81" s="113"/>
      <c r="X81" s="127">
        <f>$CF$33</f>
        <v>0</v>
      </c>
      <c r="Y81" s="128"/>
      <c r="Z81" s="129"/>
      <c r="AA81" s="4"/>
      <c r="AB81" s="4"/>
      <c r="AC81" s="4"/>
      <c r="AD81" s="4"/>
      <c r="AE81" s="112" t="s">
        <v>9</v>
      </c>
      <c r="AF81" s="113"/>
      <c r="AG81" s="114" t="str">
        <f>$CH$33</f>
        <v>B1</v>
      </c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6"/>
      <c r="AS81" s="117">
        <f>$CI$33</f>
        <v>0</v>
      </c>
      <c r="AT81" s="118"/>
      <c r="AU81" s="119"/>
      <c r="AV81" s="113">
        <f>$CJ$33</f>
        <v>0</v>
      </c>
      <c r="AW81" s="113"/>
      <c r="AX81" s="76" t="s">
        <v>20</v>
      </c>
      <c r="AY81" s="113">
        <f>$CL$33</f>
        <v>0</v>
      </c>
      <c r="AZ81" s="113"/>
      <c r="BA81" s="127">
        <f>$CM$33</f>
        <v>0</v>
      </c>
      <c r="BB81" s="128"/>
      <c r="BC81" s="129"/>
      <c r="BU81" s="47"/>
      <c r="BW81" s="47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</row>
    <row r="82" spans="2:132" ht="18" customHeight="1" thickBot="1">
      <c r="B82" s="134" t="s">
        <v>10</v>
      </c>
      <c r="C82" s="130"/>
      <c r="D82" s="135" t="str">
        <f>CA34</f>
        <v>A2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7"/>
      <c r="P82" s="138">
        <f>$CB$34</f>
        <v>0</v>
      </c>
      <c r="Q82" s="139"/>
      <c r="R82" s="140"/>
      <c r="S82" s="130">
        <f>$CC$34</f>
        <v>0</v>
      </c>
      <c r="T82" s="130"/>
      <c r="U82" s="37" t="s">
        <v>20</v>
      </c>
      <c r="V82" s="130">
        <f>$CE$34</f>
        <v>0</v>
      </c>
      <c r="W82" s="130"/>
      <c r="X82" s="131">
        <f>$CF$34</f>
        <v>0</v>
      </c>
      <c r="Y82" s="132"/>
      <c r="Z82" s="133"/>
      <c r="AA82" s="4"/>
      <c r="AB82" s="4"/>
      <c r="AC82" s="4"/>
      <c r="AD82" s="4"/>
      <c r="AE82" s="134" t="s">
        <v>10</v>
      </c>
      <c r="AF82" s="130"/>
      <c r="AG82" s="135" t="str">
        <f>$CH$34</f>
        <v>B2</v>
      </c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7"/>
      <c r="AS82" s="138">
        <f>$CI$34</f>
        <v>0</v>
      </c>
      <c r="AT82" s="139"/>
      <c r="AU82" s="140"/>
      <c r="AV82" s="130">
        <f>$CJ$34</f>
        <v>0</v>
      </c>
      <c r="AW82" s="130"/>
      <c r="AX82" s="37" t="s">
        <v>20</v>
      </c>
      <c r="AY82" s="130">
        <f>$CL$34</f>
        <v>0</v>
      </c>
      <c r="AZ82" s="130"/>
      <c r="BA82" s="131">
        <f>$CM$34</f>
        <v>0</v>
      </c>
      <c r="BB82" s="132"/>
      <c r="BC82" s="133"/>
      <c r="BU82" s="47"/>
      <c r="BW82" s="47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</row>
    <row r="83" spans="2:132" ht="18" customHeight="1">
      <c r="B83" s="120" t="s">
        <v>11</v>
      </c>
      <c r="C83" s="101"/>
      <c r="D83" s="121" t="str">
        <f>CA35</f>
        <v>A3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124">
        <f>$CB$35</f>
        <v>0</v>
      </c>
      <c r="Q83" s="125"/>
      <c r="R83" s="126"/>
      <c r="S83" s="101">
        <f>$CC$35</f>
        <v>0</v>
      </c>
      <c r="T83" s="101"/>
      <c r="U83" s="11" t="s">
        <v>20</v>
      </c>
      <c r="V83" s="101">
        <f>$CE$35</f>
        <v>0</v>
      </c>
      <c r="W83" s="101"/>
      <c r="X83" s="102">
        <f>$CF$35</f>
        <v>0</v>
      </c>
      <c r="Y83" s="103"/>
      <c r="Z83" s="104"/>
      <c r="AA83" s="4"/>
      <c r="AB83" s="4"/>
      <c r="AC83" s="4"/>
      <c r="AD83" s="4"/>
      <c r="AE83" s="120" t="s">
        <v>11</v>
      </c>
      <c r="AF83" s="101"/>
      <c r="AG83" s="121" t="str">
        <f>$CH$35</f>
        <v>B3</v>
      </c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3"/>
      <c r="AS83" s="124">
        <f>$CI$35</f>
        <v>0</v>
      </c>
      <c r="AT83" s="125"/>
      <c r="AU83" s="126"/>
      <c r="AV83" s="101">
        <f>$CJ$35</f>
        <v>0</v>
      </c>
      <c r="AW83" s="101"/>
      <c r="AX83" s="11" t="s">
        <v>20</v>
      </c>
      <c r="AY83" s="101">
        <f>$CL$35</f>
        <v>0</v>
      </c>
      <c r="AZ83" s="101"/>
      <c r="BA83" s="102">
        <f>$CM$35</f>
        <v>0</v>
      </c>
      <c r="BB83" s="103"/>
      <c r="BC83" s="104"/>
      <c r="BU83" s="47"/>
      <c r="BW83" s="47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</row>
    <row r="84" spans="2:132" ht="18" customHeight="1">
      <c r="B84" s="120" t="s">
        <v>12</v>
      </c>
      <c r="C84" s="101"/>
      <c r="D84" s="121" t="str">
        <f>CA36</f>
        <v>A4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/>
      <c r="P84" s="124">
        <f>$CB$36</f>
        <v>0</v>
      </c>
      <c r="Q84" s="125"/>
      <c r="R84" s="126"/>
      <c r="S84" s="101">
        <f>$CC$36</f>
        <v>0</v>
      </c>
      <c r="T84" s="101"/>
      <c r="U84" s="11" t="s">
        <v>20</v>
      </c>
      <c r="V84" s="101">
        <f>$CE$36</f>
        <v>0</v>
      </c>
      <c r="W84" s="101"/>
      <c r="X84" s="102">
        <f>$CF$36</f>
        <v>0</v>
      </c>
      <c r="Y84" s="103"/>
      <c r="Z84" s="104"/>
      <c r="AA84" s="4"/>
      <c r="AB84" s="4"/>
      <c r="AC84" s="4"/>
      <c r="AD84" s="4"/>
      <c r="AE84" s="120" t="s">
        <v>12</v>
      </c>
      <c r="AF84" s="101"/>
      <c r="AG84" s="121" t="str">
        <f>$CH$36</f>
        <v>B4</v>
      </c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3"/>
      <c r="AS84" s="124">
        <f>$CI$36</f>
        <v>0</v>
      </c>
      <c r="AT84" s="125"/>
      <c r="AU84" s="126"/>
      <c r="AV84" s="101">
        <f>$CJ$36</f>
        <v>0</v>
      </c>
      <c r="AW84" s="101"/>
      <c r="AX84" s="11" t="s">
        <v>20</v>
      </c>
      <c r="AY84" s="101">
        <f>$CL$36</f>
        <v>0</v>
      </c>
      <c r="AZ84" s="101"/>
      <c r="BA84" s="102">
        <f>$CM$36</f>
        <v>0</v>
      </c>
      <c r="BB84" s="103"/>
      <c r="BC84" s="104"/>
      <c r="BU84" s="47"/>
      <c r="BW84" s="47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</row>
    <row r="85" spans="2:132" ht="18" customHeight="1" thickBot="1">
      <c r="B85" s="248" t="s">
        <v>52</v>
      </c>
      <c r="C85" s="190"/>
      <c r="D85" s="249" t="str">
        <f>CA37</f>
        <v>A5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1"/>
      <c r="P85" s="252">
        <f>$CB$37</f>
        <v>0</v>
      </c>
      <c r="Q85" s="253"/>
      <c r="R85" s="254"/>
      <c r="S85" s="190">
        <f>$CC$37</f>
        <v>0</v>
      </c>
      <c r="T85" s="190"/>
      <c r="U85" s="31" t="s">
        <v>20</v>
      </c>
      <c r="V85" s="190">
        <f>$CE$37</f>
        <v>0</v>
      </c>
      <c r="W85" s="190"/>
      <c r="X85" s="255">
        <f>$CF$37</f>
        <v>0</v>
      </c>
      <c r="Y85" s="256"/>
      <c r="Z85" s="257"/>
      <c r="AA85" s="4"/>
      <c r="AB85" s="4"/>
      <c r="AC85" s="4"/>
      <c r="AD85" s="4"/>
      <c r="AE85" s="248" t="s">
        <v>52</v>
      </c>
      <c r="AF85" s="190"/>
      <c r="AG85" s="249" t="str">
        <f>$CH$37</f>
        <v>B5</v>
      </c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1"/>
      <c r="AS85" s="252">
        <f>$CI$37</f>
        <v>0</v>
      </c>
      <c r="AT85" s="253"/>
      <c r="AU85" s="254"/>
      <c r="AV85" s="190">
        <f>$CJ$37</f>
        <v>0</v>
      </c>
      <c r="AW85" s="190"/>
      <c r="AX85" s="31" t="s">
        <v>20</v>
      </c>
      <c r="AY85" s="190">
        <f>$CL$37</f>
        <v>0</v>
      </c>
      <c r="AZ85" s="190"/>
      <c r="BA85" s="255">
        <f>$CM$37</f>
        <v>0</v>
      </c>
      <c r="BB85" s="256"/>
      <c r="BC85" s="257"/>
      <c r="BU85" s="47"/>
      <c r="BW85" s="47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</row>
    <row r="86" spans="73:132" ht="24.75" customHeight="1" thickBot="1">
      <c r="BU86" s="47"/>
      <c r="BW86" s="47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</row>
    <row r="87" spans="2:132" ht="13.5" thickBot="1">
      <c r="B87" s="109" t="s">
        <v>29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1"/>
      <c r="P87" s="109" t="s">
        <v>24</v>
      </c>
      <c r="Q87" s="110"/>
      <c r="R87" s="111"/>
      <c r="S87" s="109" t="s">
        <v>25</v>
      </c>
      <c r="T87" s="110"/>
      <c r="U87" s="110"/>
      <c r="V87" s="110"/>
      <c r="W87" s="111"/>
      <c r="X87" s="109" t="s">
        <v>26</v>
      </c>
      <c r="Y87" s="110"/>
      <c r="Z87" s="111"/>
      <c r="AA87" s="10"/>
      <c r="AB87" s="10"/>
      <c r="AC87" s="10"/>
      <c r="AD87" s="10"/>
      <c r="AE87" s="109" t="s">
        <v>30</v>
      </c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1"/>
      <c r="AS87" s="109" t="s">
        <v>24</v>
      </c>
      <c r="AT87" s="110"/>
      <c r="AU87" s="111"/>
      <c r="AV87" s="109" t="s">
        <v>25</v>
      </c>
      <c r="AW87" s="110"/>
      <c r="AX87" s="110"/>
      <c r="AY87" s="110"/>
      <c r="AZ87" s="111"/>
      <c r="BA87" s="109" t="s">
        <v>26</v>
      </c>
      <c r="BB87" s="110"/>
      <c r="BC87" s="111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47"/>
      <c r="BV87" s="64"/>
      <c r="BW87" s="47"/>
      <c r="BX87" s="64"/>
      <c r="BY87" s="64"/>
      <c r="BZ87" s="64"/>
      <c r="CA87" s="64"/>
      <c r="CB87" s="64"/>
      <c r="CH87" s="64"/>
      <c r="CI87" s="64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</row>
    <row r="88" spans="2:132" ht="18" customHeight="1">
      <c r="B88" s="112" t="s">
        <v>9</v>
      </c>
      <c r="C88" s="113"/>
      <c r="D88" s="114" t="str">
        <f>$CA$41</f>
        <v>C1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6"/>
      <c r="P88" s="117">
        <f>$CB$41</f>
        <v>0</v>
      </c>
      <c r="Q88" s="118"/>
      <c r="R88" s="119"/>
      <c r="S88" s="113">
        <f>$CC$41</f>
        <v>0</v>
      </c>
      <c r="T88" s="113"/>
      <c r="U88" s="76" t="s">
        <v>20</v>
      </c>
      <c r="V88" s="113">
        <f>$CE$41</f>
        <v>0</v>
      </c>
      <c r="W88" s="113"/>
      <c r="X88" s="127">
        <f>$CF$41</f>
        <v>0</v>
      </c>
      <c r="Y88" s="128"/>
      <c r="Z88" s="129"/>
      <c r="AA88" s="4"/>
      <c r="AB88" s="4"/>
      <c r="AC88" s="4"/>
      <c r="AD88" s="4"/>
      <c r="AE88" s="112" t="s">
        <v>9</v>
      </c>
      <c r="AF88" s="113"/>
      <c r="AG88" s="114" t="str">
        <f>$CH$41</f>
        <v>D1</v>
      </c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17">
        <f>$CI$41</f>
        <v>0</v>
      </c>
      <c r="AT88" s="118"/>
      <c r="AU88" s="119"/>
      <c r="AV88" s="113">
        <f>$CJ$41</f>
        <v>0</v>
      </c>
      <c r="AW88" s="113"/>
      <c r="AX88" s="76" t="s">
        <v>20</v>
      </c>
      <c r="AY88" s="113">
        <f>$CL$41</f>
        <v>0</v>
      </c>
      <c r="AZ88" s="113"/>
      <c r="BA88" s="127">
        <f>$CM$41</f>
        <v>0</v>
      </c>
      <c r="BB88" s="128"/>
      <c r="BC88" s="129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47"/>
      <c r="BV88" s="64"/>
      <c r="BW88" s="47"/>
      <c r="BX88" s="64"/>
      <c r="BY88" s="64"/>
      <c r="BZ88" s="64"/>
      <c r="CA88" s="64"/>
      <c r="CB88" s="64"/>
      <c r="CH88" s="64"/>
      <c r="CI88" s="64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</row>
    <row r="89" spans="2:132" ht="18" customHeight="1" thickBot="1">
      <c r="B89" s="134" t="s">
        <v>10</v>
      </c>
      <c r="C89" s="130"/>
      <c r="D89" s="135" t="str">
        <f>$CA$42</f>
        <v>C2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138">
        <f>$CB$42</f>
        <v>0</v>
      </c>
      <c r="Q89" s="139"/>
      <c r="R89" s="140"/>
      <c r="S89" s="130">
        <f>$CC$42</f>
        <v>0</v>
      </c>
      <c r="T89" s="130"/>
      <c r="U89" s="37" t="s">
        <v>20</v>
      </c>
      <c r="V89" s="130">
        <f>$CE$42</f>
        <v>0</v>
      </c>
      <c r="W89" s="130"/>
      <c r="X89" s="131">
        <f>$CF$42</f>
        <v>0</v>
      </c>
      <c r="Y89" s="132"/>
      <c r="Z89" s="133"/>
      <c r="AA89" s="4"/>
      <c r="AB89" s="4"/>
      <c r="AC89" s="4"/>
      <c r="AD89" s="4"/>
      <c r="AE89" s="134" t="s">
        <v>10</v>
      </c>
      <c r="AF89" s="130"/>
      <c r="AG89" s="135" t="str">
        <f>$CH$42</f>
        <v>D2</v>
      </c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7"/>
      <c r="AS89" s="138">
        <f>$CI$42</f>
        <v>0</v>
      </c>
      <c r="AT89" s="139"/>
      <c r="AU89" s="140"/>
      <c r="AV89" s="130">
        <f>$CJ$42</f>
        <v>0</v>
      </c>
      <c r="AW89" s="130"/>
      <c r="AX89" s="37" t="s">
        <v>20</v>
      </c>
      <c r="AY89" s="130">
        <f>$CL$42</f>
        <v>0</v>
      </c>
      <c r="AZ89" s="130"/>
      <c r="BA89" s="131">
        <f>$CM$42</f>
        <v>0</v>
      </c>
      <c r="BB89" s="132"/>
      <c r="BC89" s="133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47"/>
      <c r="BV89" s="64"/>
      <c r="BW89" s="47"/>
      <c r="BX89" s="64"/>
      <c r="BY89" s="64"/>
      <c r="BZ89" s="64"/>
      <c r="CA89" s="64"/>
      <c r="CB89" s="64"/>
      <c r="CH89" s="64"/>
      <c r="CI89" s="64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</row>
    <row r="90" spans="2:132" ht="18" customHeight="1">
      <c r="B90" s="120" t="s">
        <v>11</v>
      </c>
      <c r="C90" s="101"/>
      <c r="D90" s="121" t="str">
        <f>$CA$43</f>
        <v>C3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3"/>
      <c r="P90" s="124">
        <f>$CB$43</f>
        <v>0</v>
      </c>
      <c r="Q90" s="125"/>
      <c r="R90" s="126"/>
      <c r="S90" s="101">
        <f>$CC$43</f>
        <v>0</v>
      </c>
      <c r="T90" s="101"/>
      <c r="U90" s="11" t="s">
        <v>20</v>
      </c>
      <c r="V90" s="101">
        <f>$CE$43</f>
        <v>0</v>
      </c>
      <c r="W90" s="101"/>
      <c r="X90" s="102">
        <f>$CF$43</f>
        <v>0</v>
      </c>
      <c r="Y90" s="103"/>
      <c r="Z90" s="104"/>
      <c r="AA90" s="4"/>
      <c r="AB90" s="4"/>
      <c r="AC90" s="4"/>
      <c r="AD90" s="4"/>
      <c r="AE90" s="120" t="s">
        <v>11</v>
      </c>
      <c r="AF90" s="101"/>
      <c r="AG90" s="121" t="str">
        <f>$CH$43</f>
        <v>D3</v>
      </c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3"/>
      <c r="AS90" s="124">
        <f>$CI$43</f>
        <v>0</v>
      </c>
      <c r="AT90" s="125"/>
      <c r="AU90" s="126"/>
      <c r="AV90" s="101">
        <f>$CJ$43</f>
        <v>0</v>
      </c>
      <c r="AW90" s="101"/>
      <c r="AX90" s="11" t="s">
        <v>20</v>
      </c>
      <c r="AY90" s="101">
        <f>$CL$43</f>
        <v>0</v>
      </c>
      <c r="AZ90" s="101"/>
      <c r="BA90" s="102">
        <f>$CM$43</f>
        <v>0</v>
      </c>
      <c r="BB90" s="103"/>
      <c r="BC90" s="10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47"/>
      <c r="BV90" s="64"/>
      <c r="BW90" s="47"/>
      <c r="BX90" s="64"/>
      <c r="BY90" s="64"/>
      <c r="BZ90" s="64"/>
      <c r="CA90" s="64"/>
      <c r="CB90" s="64"/>
      <c r="CH90" s="64"/>
      <c r="CI90" s="64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</row>
    <row r="91" spans="2:132" ht="18" customHeight="1">
      <c r="B91" s="120" t="s">
        <v>12</v>
      </c>
      <c r="C91" s="101"/>
      <c r="D91" s="121" t="str">
        <f>$CA$44</f>
        <v>C4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3"/>
      <c r="P91" s="124">
        <f>$CB$44</f>
        <v>0</v>
      </c>
      <c r="Q91" s="125"/>
      <c r="R91" s="126"/>
      <c r="S91" s="101">
        <f>$CC$44</f>
        <v>0</v>
      </c>
      <c r="T91" s="101"/>
      <c r="U91" s="11" t="s">
        <v>20</v>
      </c>
      <c r="V91" s="101">
        <f>$CE$44</f>
        <v>0</v>
      </c>
      <c r="W91" s="101"/>
      <c r="X91" s="102">
        <f>$CF$44</f>
        <v>0</v>
      </c>
      <c r="Y91" s="103"/>
      <c r="Z91" s="104"/>
      <c r="AA91" s="4"/>
      <c r="AB91" s="4"/>
      <c r="AC91" s="4"/>
      <c r="AD91" s="4"/>
      <c r="AE91" s="120" t="s">
        <v>12</v>
      </c>
      <c r="AF91" s="101"/>
      <c r="AG91" s="121" t="str">
        <f>$CH$44</f>
        <v>D4</v>
      </c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3"/>
      <c r="AS91" s="124">
        <f>$CI$44</f>
        <v>0</v>
      </c>
      <c r="AT91" s="125"/>
      <c r="AU91" s="126"/>
      <c r="AV91" s="101">
        <f>$CJ$44</f>
        <v>0</v>
      </c>
      <c r="AW91" s="101"/>
      <c r="AX91" s="11" t="s">
        <v>20</v>
      </c>
      <c r="AY91" s="101">
        <f>$CL$44</f>
        <v>0</v>
      </c>
      <c r="AZ91" s="101"/>
      <c r="BA91" s="102">
        <f>$CM$44</f>
        <v>0</v>
      </c>
      <c r="BB91" s="103"/>
      <c r="BC91" s="10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47"/>
      <c r="BV91" s="64"/>
      <c r="BW91" s="47"/>
      <c r="BX91" s="64"/>
      <c r="BY91" s="64"/>
      <c r="BZ91" s="64"/>
      <c r="CA91" s="64"/>
      <c r="CB91" s="64"/>
      <c r="CH91" s="64"/>
      <c r="CI91" s="64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</row>
    <row r="92" spans="2:132" ht="18" customHeight="1" thickBot="1">
      <c r="B92" s="248" t="s">
        <v>52</v>
      </c>
      <c r="C92" s="190"/>
      <c r="D92" s="249" t="str">
        <f>$CA$45</f>
        <v>C5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1"/>
      <c r="P92" s="252">
        <f>$CB$45</f>
        <v>0</v>
      </c>
      <c r="Q92" s="253"/>
      <c r="R92" s="254"/>
      <c r="S92" s="190">
        <f>$CC$45</f>
        <v>0</v>
      </c>
      <c r="T92" s="190"/>
      <c r="U92" s="31" t="s">
        <v>20</v>
      </c>
      <c r="V92" s="190">
        <f>$CE$45</f>
        <v>0</v>
      </c>
      <c r="W92" s="190"/>
      <c r="X92" s="255">
        <f>$CF$45</f>
        <v>0</v>
      </c>
      <c r="Y92" s="256"/>
      <c r="Z92" s="257"/>
      <c r="AA92" s="4"/>
      <c r="AB92" s="4"/>
      <c r="AC92" s="4"/>
      <c r="AD92" s="4"/>
      <c r="AE92" s="248" t="s">
        <v>52</v>
      </c>
      <c r="AF92" s="190"/>
      <c r="AG92" s="249" t="str">
        <f>$CH$45</f>
        <v>D5</v>
      </c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252">
        <f>$CI$45</f>
        <v>0</v>
      </c>
      <c r="AT92" s="253"/>
      <c r="AU92" s="254"/>
      <c r="AV92" s="190">
        <f>$CJ$45</f>
        <v>0</v>
      </c>
      <c r="AW92" s="190"/>
      <c r="AX92" s="31" t="s">
        <v>20</v>
      </c>
      <c r="AY92" s="190">
        <f>$CL$45</f>
        <v>0</v>
      </c>
      <c r="AZ92" s="190"/>
      <c r="BA92" s="255">
        <f>$CM$45</f>
        <v>0</v>
      </c>
      <c r="BB92" s="256"/>
      <c r="BC92" s="257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47"/>
      <c r="BV92" s="64"/>
      <c r="BW92" s="47"/>
      <c r="BX92" s="64"/>
      <c r="BY92" s="64"/>
      <c r="BZ92" s="64"/>
      <c r="CA92" s="64"/>
      <c r="CB92" s="64"/>
      <c r="CH92" s="64"/>
      <c r="CI92" s="64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</row>
    <row r="93" spans="73:132" ht="23.25" customHeight="1">
      <c r="BU93" s="47"/>
      <c r="BW93" s="47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</row>
    <row r="94" spans="2:132" ht="5.25" customHeight="1">
      <c r="B94" s="17"/>
      <c r="C94" s="17"/>
      <c r="D94" s="17"/>
      <c r="E94" s="17"/>
      <c r="F94" s="17"/>
      <c r="G94" s="17"/>
      <c r="H94" s="17"/>
      <c r="I94" s="17"/>
      <c r="J94" s="18"/>
      <c r="K94" s="18"/>
      <c r="L94" s="18"/>
      <c r="M94" s="18"/>
      <c r="N94" s="1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0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20"/>
      <c r="AX94" s="20"/>
      <c r="AY94" s="20"/>
      <c r="AZ94" s="20"/>
      <c r="BA94" s="20"/>
      <c r="BB94" s="20"/>
      <c r="BC94" s="20"/>
      <c r="BD94" s="286"/>
      <c r="BF94" s="46"/>
      <c r="BG94" s="46"/>
      <c r="BH94" s="46"/>
      <c r="BU94" s="47"/>
      <c r="BV94" s="45"/>
      <c r="BW94" s="47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</row>
    <row r="95" spans="2:132" ht="33">
      <c r="B95" s="191" t="str">
        <f>$A$2</f>
        <v>Muster-Cup 2003</v>
      </c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U95" s="47"/>
      <c r="BV95" s="45"/>
      <c r="BW95" s="47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</row>
    <row r="96" spans="2:132" ht="12.75">
      <c r="B96" s="1" t="s">
        <v>59</v>
      </c>
      <c r="BU96" s="47"/>
      <c r="BW96" s="47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</row>
    <row r="97" spans="2:132" ht="7.5" customHeight="1" thickBot="1">
      <c r="B97" s="1"/>
      <c r="BU97" s="47"/>
      <c r="BW97" s="47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</row>
    <row r="98" spans="2:132" ht="16.5" thickBot="1">
      <c r="B98" s="176" t="s">
        <v>13</v>
      </c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8"/>
      <c r="AE98" s="176" t="s">
        <v>14</v>
      </c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8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</row>
    <row r="99" spans="2:132" ht="15.75">
      <c r="B99" s="258" t="s">
        <v>9</v>
      </c>
      <c r="C99" s="259"/>
      <c r="D99" s="262">
        <f>IF(ISBLANK(AZ41),"",$D$81)</f>
      </c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3"/>
      <c r="AE99" s="258" t="s">
        <v>9</v>
      </c>
      <c r="AF99" s="259"/>
      <c r="AG99" s="262">
        <f>IF(ISBLANK(AZ66),"",$D$88)</f>
      </c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3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</row>
    <row r="100" spans="2:118" s="38" customFormat="1" ht="12" thickBot="1">
      <c r="B100" s="260"/>
      <c r="C100" s="261"/>
      <c r="D100" s="264" t="s">
        <v>60</v>
      </c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5"/>
      <c r="AE100" s="260"/>
      <c r="AF100" s="261"/>
      <c r="AG100" s="264" t="s">
        <v>64</v>
      </c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5"/>
      <c r="BD100" s="84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72"/>
      <c r="CD100" s="72"/>
      <c r="CE100" s="72"/>
      <c r="CF100" s="72"/>
      <c r="CG100" s="72"/>
      <c r="CH100" s="59"/>
      <c r="CI100" s="59"/>
      <c r="CJ100" s="72"/>
      <c r="CK100" s="72"/>
      <c r="CL100" s="72"/>
      <c r="CM100" s="72"/>
      <c r="CN100" s="72"/>
      <c r="CO100" s="72"/>
      <c r="CP100" s="72"/>
      <c r="CQ100" s="72"/>
      <c r="CR100" s="72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</row>
    <row r="101" spans="2:132" ht="15.75">
      <c r="B101" s="258" t="s">
        <v>10</v>
      </c>
      <c r="C101" s="259"/>
      <c r="D101" s="262">
        <f>IF(ISBLANK(AZ51),"",$AG$81)</f>
      </c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3"/>
      <c r="AE101" s="258" t="s">
        <v>10</v>
      </c>
      <c r="AF101" s="259"/>
      <c r="AG101" s="262">
        <f>IF(ISBLANK(AZ76),"",$AG$88)</f>
      </c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3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</row>
    <row r="102" spans="2:118" s="38" customFormat="1" ht="12" thickBot="1">
      <c r="B102" s="260"/>
      <c r="C102" s="261"/>
      <c r="D102" s="264" t="s">
        <v>62</v>
      </c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5"/>
      <c r="AE102" s="260"/>
      <c r="AF102" s="261"/>
      <c r="AG102" s="264" t="s">
        <v>66</v>
      </c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5"/>
      <c r="BD102" s="84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72"/>
      <c r="CD102" s="72"/>
      <c r="CE102" s="72"/>
      <c r="CF102" s="72"/>
      <c r="CG102" s="72"/>
      <c r="CH102" s="59"/>
      <c r="CI102" s="59"/>
      <c r="CJ102" s="72"/>
      <c r="CK102" s="72"/>
      <c r="CL102" s="72"/>
      <c r="CM102" s="72"/>
      <c r="CN102" s="72"/>
      <c r="CO102" s="72"/>
      <c r="CP102" s="72"/>
      <c r="CQ102" s="72"/>
      <c r="CR102" s="72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</row>
    <row r="103" spans="2:132" ht="15.75">
      <c r="B103" s="258" t="s">
        <v>11</v>
      </c>
      <c r="C103" s="259"/>
      <c r="D103" s="262">
        <f>IF(ISBLANK(AZ66),"",$D$89)</f>
      </c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3"/>
      <c r="AE103" s="258" t="s">
        <v>11</v>
      </c>
      <c r="AF103" s="259"/>
      <c r="AG103" s="262">
        <f>IF(ISBLANK(AZ41),"",$D$82)</f>
      </c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3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</row>
    <row r="104" spans="2:118" s="38" customFormat="1" ht="12" thickBot="1">
      <c r="B104" s="260"/>
      <c r="C104" s="261"/>
      <c r="D104" s="264" t="s">
        <v>63</v>
      </c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5"/>
      <c r="AE104" s="260"/>
      <c r="AF104" s="261"/>
      <c r="AG104" s="264" t="s">
        <v>67</v>
      </c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5"/>
      <c r="BD104" s="84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72"/>
      <c r="CD104" s="72"/>
      <c r="CE104" s="72"/>
      <c r="CF104" s="72"/>
      <c r="CG104" s="72"/>
      <c r="CH104" s="59"/>
      <c r="CI104" s="59"/>
      <c r="CJ104" s="72"/>
      <c r="CK104" s="72"/>
      <c r="CL104" s="72"/>
      <c r="CM104" s="72"/>
      <c r="CN104" s="72"/>
      <c r="CO104" s="72"/>
      <c r="CP104" s="72"/>
      <c r="CQ104" s="72"/>
      <c r="CR104" s="72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</row>
    <row r="105" spans="2:132" ht="15.75">
      <c r="B105" s="258" t="s">
        <v>12</v>
      </c>
      <c r="C105" s="259"/>
      <c r="D105" s="262">
        <f>IF(ISBLANK(AZ76),"",$AG$89)</f>
      </c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3"/>
      <c r="AE105" s="258" t="s">
        <v>12</v>
      </c>
      <c r="AF105" s="259"/>
      <c r="AG105" s="262">
        <f>IF(ISBLANK(AZ51),"",$AG$82)</f>
      </c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3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H105" s="64"/>
      <c r="CI105" s="64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</row>
    <row r="106" spans="2:118" s="38" customFormat="1" ht="12" thickBot="1">
      <c r="B106" s="260"/>
      <c r="C106" s="261"/>
      <c r="D106" s="264" t="s">
        <v>65</v>
      </c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5"/>
      <c r="AE106" s="260"/>
      <c r="AF106" s="261"/>
      <c r="AG106" s="264" t="s">
        <v>61</v>
      </c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5"/>
      <c r="BD106" s="84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</row>
    <row r="107" spans="2:132" ht="12.75">
      <c r="B107" s="1"/>
      <c r="BU107" s="47"/>
      <c r="BW107" s="47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</row>
    <row r="108" spans="2:132" ht="12.75">
      <c r="B108" s="1" t="s">
        <v>68</v>
      </c>
      <c r="BU108" s="47"/>
      <c r="BV108" s="45"/>
      <c r="BW108" s="47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</row>
    <row r="109" spans="2:132" ht="12.75">
      <c r="B109" s="1"/>
      <c r="BU109" s="47"/>
      <c r="BV109" s="45"/>
      <c r="BW109" s="47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</row>
    <row r="110" spans="7:118" s="2" customFormat="1" ht="15.75">
      <c r="G110" s="6" t="s">
        <v>3</v>
      </c>
      <c r="H110" s="197">
        <v>0.7430555555555555</v>
      </c>
      <c r="I110" s="197"/>
      <c r="J110" s="197"/>
      <c r="K110" s="197"/>
      <c r="L110" s="197"/>
      <c r="M110" s="7" t="s">
        <v>4</v>
      </c>
      <c r="T110" s="6" t="s">
        <v>5</v>
      </c>
      <c r="U110" s="192">
        <v>1</v>
      </c>
      <c r="V110" s="192"/>
      <c r="W110" s="16" t="s">
        <v>28</v>
      </c>
      <c r="X110" s="196">
        <v>0.006944444444444444</v>
      </c>
      <c r="Y110" s="196"/>
      <c r="Z110" s="196"/>
      <c r="AA110" s="196"/>
      <c r="AB110" s="196"/>
      <c r="AC110" s="7" t="s">
        <v>6</v>
      </c>
      <c r="AK110" s="6" t="s">
        <v>7</v>
      </c>
      <c r="AL110" s="196">
        <v>0.0006944444444444445</v>
      </c>
      <c r="AM110" s="196"/>
      <c r="AN110" s="196"/>
      <c r="AO110" s="196"/>
      <c r="AP110" s="196"/>
      <c r="AQ110" s="7" t="s">
        <v>6</v>
      </c>
      <c r="BD110" s="79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66"/>
      <c r="CD110" s="66"/>
      <c r="CE110" s="66"/>
      <c r="CF110" s="66"/>
      <c r="CG110" s="66"/>
      <c r="CH110" s="42"/>
      <c r="CI110" s="42"/>
      <c r="CJ110" s="66"/>
      <c r="CK110" s="66"/>
      <c r="CL110" s="66"/>
      <c r="CM110" s="66"/>
      <c r="CN110" s="66"/>
      <c r="CO110" s="66"/>
      <c r="CP110" s="66"/>
      <c r="CQ110" s="66"/>
      <c r="CR110" s="66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</row>
    <row r="111" spans="73:132" ht="6.75" customHeight="1" thickBot="1">
      <c r="BU111" s="47"/>
      <c r="BV111" s="45"/>
      <c r="BW111" s="47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</row>
    <row r="112" spans="2:132" ht="15.75" customHeight="1" thickBot="1">
      <c r="B112" s="165" t="s">
        <v>15</v>
      </c>
      <c r="C112" s="166"/>
      <c r="D112" s="170"/>
      <c r="E112" s="110"/>
      <c r="F112" s="171"/>
      <c r="G112" s="170" t="s">
        <v>16</v>
      </c>
      <c r="H112" s="110"/>
      <c r="I112" s="171"/>
      <c r="J112" s="170" t="s">
        <v>18</v>
      </c>
      <c r="K112" s="110"/>
      <c r="L112" s="110"/>
      <c r="M112" s="110"/>
      <c r="N112" s="171"/>
      <c r="O112" s="170" t="s">
        <v>19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71"/>
      <c r="AW112" s="170" t="s">
        <v>22</v>
      </c>
      <c r="AX112" s="110"/>
      <c r="AY112" s="110"/>
      <c r="AZ112" s="110"/>
      <c r="BA112" s="171"/>
      <c r="BB112" s="172"/>
      <c r="BC112" s="173"/>
      <c r="BU112" s="87"/>
      <c r="BV112" s="88"/>
      <c r="BW112" s="87"/>
      <c r="BX112" s="89"/>
      <c r="BY112" s="89"/>
      <c r="BZ112" s="89"/>
      <c r="CA112" s="89"/>
      <c r="CB112" s="89"/>
      <c r="CC112" s="90"/>
      <c r="CD112" s="90"/>
      <c r="CE112" s="90"/>
      <c r="CF112" s="90"/>
      <c r="CG112" s="90"/>
      <c r="CH112" s="89"/>
      <c r="CI112" s="89"/>
      <c r="CJ112" s="90"/>
      <c r="CK112" s="90"/>
      <c r="CL112" s="90"/>
      <c r="CM112" s="90"/>
      <c r="CN112" s="90"/>
      <c r="CO112" s="90"/>
      <c r="CP112" s="90"/>
      <c r="CQ112" s="90"/>
      <c r="CR112" s="90"/>
      <c r="CS112" s="91"/>
      <c r="CT112" s="91"/>
      <c r="CU112" s="9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</row>
    <row r="113" spans="2:132" ht="20.25" customHeight="1">
      <c r="B113" s="168">
        <v>41</v>
      </c>
      <c r="C113" s="169"/>
      <c r="D113" s="169"/>
      <c r="E113" s="169"/>
      <c r="F113" s="169"/>
      <c r="G113" s="169" t="s">
        <v>17</v>
      </c>
      <c r="H113" s="169"/>
      <c r="I113" s="169"/>
      <c r="J113" s="174">
        <f>H110</f>
        <v>0.7430555555555555</v>
      </c>
      <c r="K113" s="174"/>
      <c r="L113" s="174"/>
      <c r="M113" s="174"/>
      <c r="N113" s="175"/>
      <c r="O113" s="186" t="str">
        <f>IF(ISBLANK(AZ41),"Mannschaft 1 - Gruppe A",$D$99)</f>
        <v>Mannschaft 1 - Gruppe A</v>
      </c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4" t="s">
        <v>21</v>
      </c>
      <c r="AF113" s="187" t="str">
        <f>IF(ISBLANK(AZ41),"Mannschaft 2 - Gruppe A",D101)</f>
        <v>Mannschaft 2 - Gruppe A</v>
      </c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8"/>
      <c r="AW113" s="98"/>
      <c r="AX113" s="99"/>
      <c r="AY113" s="14" t="s">
        <v>20</v>
      </c>
      <c r="AZ113" s="99"/>
      <c r="BA113" s="97"/>
      <c r="BB113" s="98"/>
      <c r="BC113" s="189"/>
      <c r="BU113" s="87" t="str">
        <f aca="true" t="shared" si="6" ref="BU113:BU124">IF(ISBLANK(AZ113),"0",IF(AW113&gt;AZ113,3,IF(AW113=AZ113,1,0)))</f>
        <v>0</v>
      </c>
      <c r="BV113" s="88" t="s">
        <v>20</v>
      </c>
      <c r="BW113" s="87" t="str">
        <f aca="true" t="shared" si="7" ref="BW113:BW124">IF(ISBLANK(AZ113),"0",IF(AZ113&gt;AW113,3,IF(AZ113=AW113,1,0)))</f>
        <v>0</v>
      </c>
      <c r="BX113" s="89"/>
      <c r="BY113" s="89"/>
      <c r="BZ113" s="89"/>
      <c r="CA113" s="68" t="s">
        <v>13</v>
      </c>
      <c r="CB113" s="87" t="s">
        <v>24</v>
      </c>
      <c r="CC113" s="100" t="s">
        <v>25</v>
      </c>
      <c r="CD113" s="100"/>
      <c r="CE113" s="100"/>
      <c r="CF113" s="69" t="s">
        <v>26</v>
      </c>
      <c r="CG113" s="70"/>
      <c r="CH113" s="68" t="s">
        <v>14</v>
      </c>
      <c r="CI113" s="87" t="s">
        <v>24</v>
      </c>
      <c r="CJ113" s="100" t="s">
        <v>25</v>
      </c>
      <c r="CK113" s="100"/>
      <c r="CL113" s="100"/>
      <c r="CM113" s="69" t="s">
        <v>26</v>
      </c>
      <c r="CN113" s="90"/>
      <c r="CO113" s="90"/>
      <c r="CP113" s="90"/>
      <c r="CQ113" s="90"/>
      <c r="CR113" s="90"/>
      <c r="CS113" s="91"/>
      <c r="CT113" s="91"/>
      <c r="CU113" s="91"/>
      <c r="CV113" s="91"/>
      <c r="CW113" s="9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</row>
    <row r="114" spans="2:132" ht="20.25" customHeight="1">
      <c r="B114" s="143">
        <v>42</v>
      </c>
      <c r="C114" s="144"/>
      <c r="D114" s="144"/>
      <c r="E114" s="144"/>
      <c r="F114" s="144"/>
      <c r="G114" s="144" t="s">
        <v>23</v>
      </c>
      <c r="H114" s="144"/>
      <c r="I114" s="144"/>
      <c r="J114" s="153">
        <f>J113+$U$110*$X$110+$AL$110</f>
        <v>0.7506944444444443</v>
      </c>
      <c r="K114" s="153"/>
      <c r="L114" s="153"/>
      <c r="M114" s="153"/>
      <c r="N114" s="154"/>
      <c r="O114" s="161" t="str">
        <f>IF(ISBLANK(AZ41),"Mannschaft 3 - Gruppe B",AG103)</f>
        <v>Mannschaft 3 - Gruppe B</v>
      </c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36" t="s">
        <v>21</v>
      </c>
      <c r="AF114" s="162" t="str">
        <f>IF(ISBLANK(AZ51),"Mannschaft 4 - Gruppe B",AG105)</f>
        <v>Mannschaft 4 - Gruppe B</v>
      </c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3"/>
      <c r="AW114" s="95"/>
      <c r="AX114" s="96"/>
      <c r="AY114" s="36" t="s">
        <v>20</v>
      </c>
      <c r="AZ114" s="96"/>
      <c r="BA114" s="105"/>
      <c r="BB114" s="95"/>
      <c r="BC114" s="142"/>
      <c r="BU114" s="87" t="str">
        <f t="shared" si="6"/>
        <v>0</v>
      </c>
      <c r="BV114" s="88" t="s">
        <v>20</v>
      </c>
      <c r="BW114" s="87" t="str">
        <f t="shared" si="7"/>
        <v>0</v>
      </c>
      <c r="BX114" s="89"/>
      <c r="BY114" s="89"/>
      <c r="BZ114" s="89"/>
      <c r="CA114" s="88">
        <f>$D$99</f>
      </c>
      <c r="CB114" s="87">
        <f>SUM($BU$113+$BU$117+$BU$121)</f>
        <v>0</v>
      </c>
      <c r="CC114" s="70">
        <f>SUM($AW$113+$AW$117+$AW$121)</f>
        <v>0</v>
      </c>
      <c r="CD114" s="69" t="s">
        <v>20</v>
      </c>
      <c r="CE114" s="92">
        <f>SUM($AZ$113+$AZ$117+$AZ$121)</f>
        <v>0</v>
      </c>
      <c r="CF114" s="93">
        <f>SUM(CC114-CE114)</f>
        <v>0</v>
      </c>
      <c r="CG114" s="70"/>
      <c r="CH114" s="88">
        <f>$AG$99</f>
      </c>
      <c r="CI114" s="87">
        <f>SUM($BU$116+$BU$120+$BU$122)</f>
        <v>0</v>
      </c>
      <c r="CJ114" s="70">
        <f>SUM($AW$116+$AW$120+$AW$122)</f>
        <v>0</v>
      </c>
      <c r="CK114" s="69" t="s">
        <v>20</v>
      </c>
      <c r="CL114" s="92">
        <f>SUM($AZ$116+$AZ$120+$AZ$122)</f>
        <v>0</v>
      </c>
      <c r="CM114" s="93">
        <f>SUM(CJ114-CL114)</f>
        <v>0</v>
      </c>
      <c r="CN114" s="90"/>
      <c r="CO114" s="90"/>
      <c r="CP114" s="90"/>
      <c r="CQ114" s="90"/>
      <c r="CR114" s="90"/>
      <c r="CS114" s="91"/>
      <c r="CT114" s="91"/>
      <c r="CU114" s="91"/>
      <c r="CV114" s="91"/>
      <c r="CW114" s="9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</row>
    <row r="115" spans="2:132" ht="20.25" customHeight="1">
      <c r="B115" s="167">
        <v>43</v>
      </c>
      <c r="C115" s="152"/>
      <c r="D115" s="152"/>
      <c r="E115" s="152"/>
      <c r="F115" s="152"/>
      <c r="G115" s="152" t="s">
        <v>17</v>
      </c>
      <c r="H115" s="152"/>
      <c r="I115" s="152"/>
      <c r="J115" s="153">
        <f aca="true" t="shared" si="8" ref="J115:J124">J114+$U$110*$X$110+$AL$110</f>
        <v>0.7583333333333332</v>
      </c>
      <c r="K115" s="153"/>
      <c r="L115" s="153"/>
      <c r="M115" s="153"/>
      <c r="N115" s="154"/>
      <c r="O115" s="158" t="str">
        <f>IF(ISBLANK(AZ66),"Mannschaft 3 - Gruppe A",$D$103)</f>
        <v>Mannschaft 3 - Gruppe A</v>
      </c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35" t="s">
        <v>21</v>
      </c>
      <c r="AF115" s="162" t="str">
        <f>IF(ISBLANK(AZ76),"Mannschaft 4 - Gruppe A",D105)</f>
        <v>Mannschaft 4 - Gruppe A</v>
      </c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3"/>
      <c r="AW115" s="106"/>
      <c r="AX115" s="107"/>
      <c r="AY115" s="35" t="s">
        <v>20</v>
      </c>
      <c r="AZ115" s="107"/>
      <c r="BA115" s="108"/>
      <c r="BB115" s="106"/>
      <c r="BC115" s="141"/>
      <c r="BU115" s="87" t="str">
        <f t="shared" si="6"/>
        <v>0</v>
      </c>
      <c r="BV115" s="88" t="s">
        <v>20</v>
      </c>
      <c r="BW115" s="87" t="str">
        <f t="shared" si="7"/>
        <v>0</v>
      </c>
      <c r="BX115" s="89"/>
      <c r="BY115" s="89"/>
      <c r="BZ115" s="89"/>
      <c r="CA115" s="88">
        <f>$D$101</f>
      </c>
      <c r="CB115" s="87">
        <f>SUM($BW$113+$BU$119+$BW$123)</f>
        <v>0</v>
      </c>
      <c r="CC115" s="70">
        <f>SUM($AZ$113+$AW$119+$AZ$123)</f>
        <v>0</v>
      </c>
      <c r="CD115" s="69" t="s">
        <v>20</v>
      </c>
      <c r="CE115" s="92">
        <f>SUM($AW$113+$AZ$119+$AW$123)</f>
        <v>0</v>
      </c>
      <c r="CF115" s="93">
        <f>SUM(CC115-CE115)</f>
        <v>0</v>
      </c>
      <c r="CG115" s="70"/>
      <c r="CH115" s="88">
        <f>$AG$101</f>
      </c>
      <c r="CI115" s="87">
        <f>SUM($BW$116+$BU$118+$BU$124)</f>
        <v>0</v>
      </c>
      <c r="CJ115" s="70">
        <f>SUM($AZ$116+$AW$118+$AW$124)</f>
        <v>0</v>
      </c>
      <c r="CK115" s="69" t="s">
        <v>20</v>
      </c>
      <c r="CL115" s="92">
        <f>SUM($AW$116+$AZ$118+$AZ$124)</f>
        <v>0</v>
      </c>
      <c r="CM115" s="93">
        <f>SUM(CJ115-CL115)</f>
        <v>0</v>
      </c>
      <c r="CN115" s="90"/>
      <c r="CO115" s="90"/>
      <c r="CP115" s="90"/>
      <c r="CQ115" s="90"/>
      <c r="CR115" s="90"/>
      <c r="CS115" s="91"/>
      <c r="CT115" s="91"/>
      <c r="CU115" s="91"/>
      <c r="CV115" s="91"/>
      <c r="CW115" s="9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</row>
    <row r="116" spans="2:132" ht="20.25" customHeight="1">
      <c r="B116" s="167">
        <v>44</v>
      </c>
      <c r="C116" s="152"/>
      <c r="D116" s="152"/>
      <c r="E116" s="152"/>
      <c r="F116" s="152"/>
      <c r="G116" s="152" t="s">
        <v>23</v>
      </c>
      <c r="H116" s="152"/>
      <c r="I116" s="152"/>
      <c r="J116" s="153">
        <f t="shared" si="8"/>
        <v>0.765972222222222</v>
      </c>
      <c r="K116" s="153"/>
      <c r="L116" s="153"/>
      <c r="M116" s="153"/>
      <c r="N116" s="154"/>
      <c r="O116" s="158" t="str">
        <f>IF(ISBLANK(AZ66),"Mannschaft 1 - Gruppe B",AG99)</f>
        <v>Mannschaft 1 - Gruppe B</v>
      </c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35" t="s">
        <v>21</v>
      </c>
      <c r="AF116" s="159" t="str">
        <f>IF(ISBLANK(AZ76),"Mannschaft 2 - Gruppe B",$AG$101)</f>
        <v>Mannschaft 2 - Gruppe B</v>
      </c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60"/>
      <c r="AW116" s="106"/>
      <c r="AX116" s="107"/>
      <c r="AY116" s="35" t="s">
        <v>20</v>
      </c>
      <c r="AZ116" s="107"/>
      <c r="BA116" s="108"/>
      <c r="BB116" s="106"/>
      <c r="BC116" s="141"/>
      <c r="BU116" s="87" t="str">
        <f t="shared" si="6"/>
        <v>0</v>
      </c>
      <c r="BV116" s="88" t="s">
        <v>20</v>
      </c>
      <c r="BW116" s="87" t="str">
        <f t="shared" si="7"/>
        <v>0</v>
      </c>
      <c r="BX116" s="89"/>
      <c r="BY116" s="89"/>
      <c r="BZ116" s="89"/>
      <c r="CA116" s="88">
        <f>$D$103</f>
      </c>
      <c r="CB116" s="87">
        <f>SUM($BU$115+$BW$117+$BU$123)</f>
        <v>0</v>
      </c>
      <c r="CC116" s="70">
        <f>SUM($AW$115+$AZ$117+$AW$123)</f>
        <v>0</v>
      </c>
      <c r="CD116" s="69" t="s">
        <v>20</v>
      </c>
      <c r="CE116" s="92">
        <f>SUM($AZ$115+$AW$117+$AZ$123)</f>
        <v>0</v>
      </c>
      <c r="CF116" s="93">
        <f>SUM(CC116-CE116)</f>
        <v>0</v>
      </c>
      <c r="CG116" s="70"/>
      <c r="CH116" s="88">
        <f>$AG$103</f>
      </c>
      <c r="CI116" s="87">
        <f>SUM($BU$114+$BW$118+$BW$122)</f>
        <v>0</v>
      </c>
      <c r="CJ116" s="70">
        <f>SUM($AW$114+$AZ$118+$AZ$122)</f>
        <v>0</v>
      </c>
      <c r="CK116" s="69" t="s">
        <v>20</v>
      </c>
      <c r="CL116" s="92">
        <f>SUM($AZ$114+$AW$118+$AW$122)</f>
        <v>0</v>
      </c>
      <c r="CM116" s="93">
        <f>SUM(CJ116-CL116)</f>
        <v>0</v>
      </c>
      <c r="CN116" s="90"/>
      <c r="CO116" s="90"/>
      <c r="CP116" s="90"/>
      <c r="CQ116" s="90"/>
      <c r="CR116" s="90"/>
      <c r="CS116" s="91"/>
      <c r="CT116" s="91"/>
      <c r="CU116" s="91"/>
      <c r="CV116" s="91"/>
      <c r="CW116" s="9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</row>
    <row r="117" spans="2:132" ht="20.25" customHeight="1">
      <c r="B117" s="143">
        <v>45</v>
      </c>
      <c r="C117" s="144"/>
      <c r="D117" s="144"/>
      <c r="E117" s="144"/>
      <c r="F117" s="144"/>
      <c r="G117" s="152" t="s">
        <v>17</v>
      </c>
      <c r="H117" s="152"/>
      <c r="I117" s="152"/>
      <c r="J117" s="153">
        <f t="shared" si="8"/>
        <v>0.7736111111111109</v>
      </c>
      <c r="K117" s="153"/>
      <c r="L117" s="153"/>
      <c r="M117" s="153"/>
      <c r="N117" s="154"/>
      <c r="O117" s="161" t="str">
        <f>IF(ISBLANK(AZ76),"Mannschaft 1 - Gruppe A",$D$99)</f>
        <v>Mannschaft 1 - Gruppe A</v>
      </c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36" t="s">
        <v>21</v>
      </c>
      <c r="AF117" s="162" t="str">
        <f>IF(ISBLANK(AZ76),"Mannschaft 3 - Gruppe A",D103)</f>
        <v>Mannschaft 3 - Gruppe A</v>
      </c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3"/>
      <c r="AW117" s="95"/>
      <c r="AX117" s="96"/>
      <c r="AY117" s="36" t="s">
        <v>20</v>
      </c>
      <c r="AZ117" s="96"/>
      <c r="BA117" s="105"/>
      <c r="BB117" s="95"/>
      <c r="BC117" s="142"/>
      <c r="BU117" s="87" t="str">
        <f t="shared" si="6"/>
        <v>0</v>
      </c>
      <c r="BV117" s="88" t="s">
        <v>20</v>
      </c>
      <c r="BW117" s="87" t="str">
        <f t="shared" si="7"/>
        <v>0</v>
      </c>
      <c r="BX117" s="89"/>
      <c r="BY117" s="89"/>
      <c r="BZ117" s="89"/>
      <c r="CA117" s="88">
        <f>$D$105</f>
      </c>
      <c r="CB117" s="87">
        <f>SUM($BW$115+$BW$119+$BW$121)</f>
        <v>0</v>
      </c>
      <c r="CC117" s="70">
        <f>SUM($AZ$115+$AZ$119+$AZ$121)</f>
        <v>0</v>
      </c>
      <c r="CD117" s="69" t="s">
        <v>20</v>
      </c>
      <c r="CE117" s="92">
        <f>SUM($AW$115+$AW$119+$AW$121)</f>
        <v>0</v>
      </c>
      <c r="CF117" s="93">
        <f>SUM(CC117-CE117)</f>
        <v>0</v>
      </c>
      <c r="CG117" s="70"/>
      <c r="CH117" s="88">
        <f>$AG$105</f>
      </c>
      <c r="CI117" s="87">
        <f>SUM($BW$114+$BW$120+$BW$124)</f>
        <v>0</v>
      </c>
      <c r="CJ117" s="70">
        <f>SUM($AZ$114+$AZ$120+$AZ$124)</f>
        <v>0</v>
      </c>
      <c r="CK117" s="69" t="s">
        <v>20</v>
      </c>
      <c r="CL117" s="92">
        <f>SUM($AW$114+$AW$120+$AW$124)</f>
        <v>0</v>
      </c>
      <c r="CM117" s="93">
        <f>SUM(CJ117-CL117)</f>
        <v>0</v>
      </c>
      <c r="CN117" s="90"/>
      <c r="CO117" s="90"/>
      <c r="CP117" s="90"/>
      <c r="CQ117" s="90"/>
      <c r="CR117" s="90"/>
      <c r="CS117" s="91"/>
      <c r="CT117" s="91"/>
      <c r="CU117" s="91"/>
      <c r="CV117" s="91"/>
      <c r="CW117" s="9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</row>
    <row r="118" spans="2:132" ht="20.25" customHeight="1">
      <c r="B118" s="167">
        <v>46</v>
      </c>
      <c r="C118" s="152"/>
      <c r="D118" s="152"/>
      <c r="E118" s="152"/>
      <c r="F118" s="152"/>
      <c r="G118" s="152" t="s">
        <v>23</v>
      </c>
      <c r="H118" s="152"/>
      <c r="I118" s="152"/>
      <c r="J118" s="153">
        <f t="shared" si="8"/>
        <v>0.7812499999999998</v>
      </c>
      <c r="K118" s="153"/>
      <c r="L118" s="153"/>
      <c r="M118" s="153"/>
      <c r="N118" s="154"/>
      <c r="O118" s="158" t="str">
        <f>IF(ISBLANK(AZ76),"Mannschaft 2 - Gruppe B",AG101)</f>
        <v>Mannschaft 2 - Gruppe B</v>
      </c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35" t="s">
        <v>21</v>
      </c>
      <c r="AF118" s="159" t="str">
        <f>IF(ISBLANK(AZ41),"Mannschaft 3 - Gruppe B",$AG$103)</f>
        <v>Mannschaft 3 - Gruppe B</v>
      </c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60"/>
      <c r="AW118" s="106"/>
      <c r="AX118" s="107"/>
      <c r="AY118" s="35" t="s">
        <v>20</v>
      </c>
      <c r="AZ118" s="107"/>
      <c r="BA118" s="108"/>
      <c r="BB118" s="106"/>
      <c r="BC118" s="141"/>
      <c r="BU118" s="87" t="str">
        <f t="shared" si="6"/>
        <v>0</v>
      </c>
      <c r="BV118" s="88" t="s">
        <v>20</v>
      </c>
      <c r="BW118" s="87" t="str">
        <f t="shared" si="7"/>
        <v>0</v>
      </c>
      <c r="BX118" s="89"/>
      <c r="BY118" s="89"/>
      <c r="BZ118" s="89"/>
      <c r="CA118" s="68"/>
      <c r="CB118" s="87"/>
      <c r="CC118" s="100"/>
      <c r="CD118" s="100"/>
      <c r="CE118" s="100"/>
      <c r="CF118" s="69"/>
      <c r="CG118" s="70"/>
      <c r="CH118" s="68"/>
      <c r="CI118" s="87"/>
      <c r="CJ118" s="100"/>
      <c r="CK118" s="100"/>
      <c r="CL118" s="100"/>
      <c r="CM118" s="69"/>
      <c r="CN118" s="90"/>
      <c r="CO118" s="90"/>
      <c r="CP118" s="90"/>
      <c r="CQ118" s="90"/>
      <c r="CR118" s="90"/>
      <c r="CS118" s="91"/>
      <c r="CT118" s="91"/>
      <c r="CU118" s="91"/>
      <c r="CV118" s="91"/>
      <c r="CW118" s="9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</row>
    <row r="119" spans="2:132" ht="20.25" customHeight="1">
      <c r="B119" s="167">
        <v>47</v>
      </c>
      <c r="C119" s="152"/>
      <c r="D119" s="152"/>
      <c r="E119" s="152"/>
      <c r="F119" s="152"/>
      <c r="G119" s="152" t="s">
        <v>17</v>
      </c>
      <c r="H119" s="152"/>
      <c r="I119" s="152"/>
      <c r="J119" s="153">
        <f t="shared" si="8"/>
        <v>0.7888888888888886</v>
      </c>
      <c r="K119" s="153"/>
      <c r="L119" s="153"/>
      <c r="M119" s="153"/>
      <c r="N119" s="154"/>
      <c r="O119" s="158" t="str">
        <f>IF(ISBLANK(AZ51),"Mannschaft 2 - Gruppe A",$D$101)</f>
        <v>Mannschaft 2 - Gruppe A</v>
      </c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35" t="s">
        <v>21</v>
      </c>
      <c r="AF119" s="159" t="str">
        <f>IF(ISBLANK(AZ76),"Mannschaft 4 - Gruppe A",$D$105)</f>
        <v>Mannschaft 4 - Gruppe A</v>
      </c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60"/>
      <c r="AW119" s="106"/>
      <c r="AX119" s="107"/>
      <c r="AY119" s="35" t="s">
        <v>20</v>
      </c>
      <c r="AZ119" s="107"/>
      <c r="BA119" s="108"/>
      <c r="BB119" s="106"/>
      <c r="BC119" s="141"/>
      <c r="BU119" s="87" t="str">
        <f t="shared" si="6"/>
        <v>0</v>
      </c>
      <c r="BV119" s="88" t="s">
        <v>20</v>
      </c>
      <c r="BW119" s="87" t="str">
        <f t="shared" si="7"/>
        <v>0</v>
      </c>
      <c r="BX119" s="89"/>
      <c r="BY119" s="89"/>
      <c r="BZ119" s="89"/>
      <c r="CA119" s="89"/>
      <c r="CB119" s="89"/>
      <c r="CC119" s="90"/>
      <c r="CD119" s="90"/>
      <c r="CE119" s="90"/>
      <c r="CF119" s="90"/>
      <c r="CG119" s="90"/>
      <c r="CH119" s="89"/>
      <c r="CI119" s="89"/>
      <c r="CJ119" s="90"/>
      <c r="CK119" s="90"/>
      <c r="CL119" s="90"/>
      <c r="CM119" s="90"/>
      <c r="CN119" s="90"/>
      <c r="CO119" s="90"/>
      <c r="CP119" s="90"/>
      <c r="CQ119" s="90"/>
      <c r="CR119" s="90"/>
      <c r="CS119" s="91"/>
      <c r="CT119" s="91"/>
      <c r="CU119" s="91"/>
      <c r="CV119" s="91"/>
      <c r="CW119" s="9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</row>
    <row r="120" spans="2:132" ht="20.25" customHeight="1">
      <c r="B120" s="143">
        <v>48</v>
      </c>
      <c r="C120" s="144"/>
      <c r="D120" s="144"/>
      <c r="E120" s="144"/>
      <c r="F120" s="144"/>
      <c r="G120" s="152" t="s">
        <v>23</v>
      </c>
      <c r="H120" s="152"/>
      <c r="I120" s="152"/>
      <c r="J120" s="153">
        <f t="shared" si="8"/>
        <v>0.7965277777777775</v>
      </c>
      <c r="K120" s="153"/>
      <c r="L120" s="153"/>
      <c r="M120" s="153"/>
      <c r="N120" s="154"/>
      <c r="O120" s="161" t="str">
        <f>IF(ISBLANK(AZ66),"Mannschaft 1 - Gruppe B",$AG$99)</f>
        <v>Mannschaft 1 - Gruppe B</v>
      </c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36" t="s">
        <v>21</v>
      </c>
      <c r="AF120" s="162" t="str">
        <f>IF(ISBLANK(AZ51),"Mannschaft 4 - Gruppe B",$AG$105)</f>
        <v>Mannschaft 4 - Gruppe B</v>
      </c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3"/>
      <c r="AW120" s="95"/>
      <c r="AX120" s="96"/>
      <c r="AY120" s="36" t="s">
        <v>20</v>
      </c>
      <c r="AZ120" s="96"/>
      <c r="BA120" s="105"/>
      <c r="BB120" s="95"/>
      <c r="BC120" s="142"/>
      <c r="BU120" s="87" t="str">
        <f t="shared" si="6"/>
        <v>0</v>
      </c>
      <c r="BV120" s="88" t="s">
        <v>20</v>
      </c>
      <c r="BW120" s="87" t="str">
        <f t="shared" si="7"/>
        <v>0</v>
      </c>
      <c r="BX120" s="89"/>
      <c r="BY120" s="89"/>
      <c r="BZ120" s="89"/>
      <c r="CA120" s="88"/>
      <c r="CB120" s="87"/>
      <c r="CC120" s="70"/>
      <c r="CD120" s="69"/>
      <c r="CE120" s="92"/>
      <c r="CF120" s="94"/>
      <c r="CG120" s="70"/>
      <c r="CH120" s="88"/>
      <c r="CI120" s="87"/>
      <c r="CJ120" s="70"/>
      <c r="CK120" s="69"/>
      <c r="CL120" s="92"/>
      <c r="CM120" s="94"/>
      <c r="CN120" s="90"/>
      <c r="CO120" s="90"/>
      <c r="CP120" s="90"/>
      <c r="CQ120" s="90"/>
      <c r="CR120" s="90"/>
      <c r="CS120" s="91"/>
      <c r="CT120" s="91"/>
      <c r="CU120" s="91"/>
      <c r="CV120" s="91"/>
      <c r="CW120" s="9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</row>
    <row r="121" spans="2:132" ht="20.25" customHeight="1">
      <c r="B121" s="167">
        <v>49</v>
      </c>
      <c r="C121" s="152"/>
      <c r="D121" s="152"/>
      <c r="E121" s="152"/>
      <c r="F121" s="152"/>
      <c r="G121" s="152" t="s">
        <v>17</v>
      </c>
      <c r="H121" s="152"/>
      <c r="I121" s="152"/>
      <c r="J121" s="153">
        <f t="shared" si="8"/>
        <v>0.8041666666666664</v>
      </c>
      <c r="K121" s="153"/>
      <c r="L121" s="153"/>
      <c r="M121" s="153"/>
      <c r="N121" s="154"/>
      <c r="O121" s="158" t="str">
        <f>IF(ISBLANK(AZ41),"Mannschaft 1 - Gruppe A",D99)</f>
        <v>Mannschaft 1 - Gruppe A</v>
      </c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35" t="s">
        <v>21</v>
      </c>
      <c r="AF121" s="159" t="str">
        <f>IF(ISBLANK(AZ76),"Mannschaft 4 - Gruppe A",$D$105)</f>
        <v>Mannschaft 4 - Gruppe A</v>
      </c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60"/>
      <c r="AW121" s="106"/>
      <c r="AX121" s="107"/>
      <c r="AY121" s="35" t="s">
        <v>20</v>
      </c>
      <c r="AZ121" s="107"/>
      <c r="BA121" s="108"/>
      <c r="BB121" s="106"/>
      <c r="BC121" s="141"/>
      <c r="BU121" s="47" t="str">
        <f t="shared" si="6"/>
        <v>0</v>
      </c>
      <c r="BV121" s="45" t="s">
        <v>20</v>
      </c>
      <c r="BW121" s="47" t="str">
        <f t="shared" si="7"/>
        <v>0</v>
      </c>
      <c r="BZ121" s="89"/>
      <c r="CA121" s="88"/>
      <c r="CB121" s="87"/>
      <c r="CC121" s="70"/>
      <c r="CD121" s="69"/>
      <c r="CE121" s="92"/>
      <c r="CF121" s="94"/>
      <c r="CG121" s="70"/>
      <c r="CH121" s="88"/>
      <c r="CI121" s="87"/>
      <c r="CJ121" s="70"/>
      <c r="CK121" s="69"/>
      <c r="CL121" s="92"/>
      <c r="CM121" s="94"/>
      <c r="CN121" s="90"/>
      <c r="CO121" s="90"/>
      <c r="CP121" s="90"/>
      <c r="CQ121" s="90"/>
      <c r="CR121" s="90"/>
      <c r="CS121" s="91"/>
      <c r="CT121" s="91"/>
      <c r="CU121" s="91"/>
      <c r="CV121" s="91"/>
      <c r="CW121" s="9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</row>
    <row r="122" spans="2:132" ht="20.25" customHeight="1">
      <c r="B122" s="167">
        <v>50</v>
      </c>
      <c r="C122" s="152"/>
      <c r="D122" s="152"/>
      <c r="E122" s="152"/>
      <c r="F122" s="152"/>
      <c r="G122" s="152" t="s">
        <v>23</v>
      </c>
      <c r="H122" s="152"/>
      <c r="I122" s="152"/>
      <c r="J122" s="153">
        <f t="shared" si="8"/>
        <v>0.8118055555555552</v>
      </c>
      <c r="K122" s="153"/>
      <c r="L122" s="153"/>
      <c r="M122" s="153"/>
      <c r="N122" s="154"/>
      <c r="O122" s="158" t="str">
        <f>IF(ISBLANK(AZ66),"Mannschaft 1 - Gruppe B",AG99)</f>
        <v>Mannschaft 1 - Gruppe B</v>
      </c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35" t="s">
        <v>21</v>
      </c>
      <c r="AF122" s="159" t="str">
        <f>IF(ISBLANK(AZ41),"Mannschaft 3 - Gruppe B",$AG$103)</f>
        <v>Mannschaft 3 - Gruppe B</v>
      </c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60"/>
      <c r="AW122" s="106"/>
      <c r="AX122" s="107"/>
      <c r="AY122" s="35" t="s">
        <v>20</v>
      </c>
      <c r="AZ122" s="107"/>
      <c r="BA122" s="108"/>
      <c r="BB122" s="106"/>
      <c r="BC122" s="141"/>
      <c r="BU122" s="47" t="str">
        <f t="shared" si="6"/>
        <v>0</v>
      </c>
      <c r="BV122" s="45" t="s">
        <v>20</v>
      </c>
      <c r="BW122" s="47" t="str">
        <f t="shared" si="7"/>
        <v>0</v>
      </c>
      <c r="BZ122" s="89"/>
      <c r="CA122" s="89"/>
      <c r="CB122" s="89"/>
      <c r="CC122" s="90"/>
      <c r="CD122" s="90"/>
      <c r="CE122" s="90"/>
      <c r="CF122" s="90"/>
      <c r="CG122" s="90"/>
      <c r="CH122" s="89"/>
      <c r="CI122" s="89"/>
      <c r="CJ122" s="90"/>
      <c r="CK122" s="90"/>
      <c r="CL122" s="90"/>
      <c r="CM122" s="90"/>
      <c r="CN122" s="90"/>
      <c r="CO122" s="90"/>
      <c r="CP122" s="90"/>
      <c r="CQ122" s="90"/>
      <c r="CR122" s="90"/>
      <c r="CS122" s="91"/>
      <c r="CT122" s="91"/>
      <c r="CU122" s="91"/>
      <c r="CV122" s="91"/>
      <c r="CW122" s="9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</row>
    <row r="123" spans="2:132" ht="20.25" customHeight="1">
      <c r="B123" s="143">
        <v>51</v>
      </c>
      <c r="C123" s="144"/>
      <c r="D123" s="144"/>
      <c r="E123" s="144"/>
      <c r="F123" s="144"/>
      <c r="G123" s="144" t="s">
        <v>17</v>
      </c>
      <c r="H123" s="144"/>
      <c r="I123" s="144"/>
      <c r="J123" s="153">
        <f t="shared" si="8"/>
        <v>0.8194444444444441</v>
      </c>
      <c r="K123" s="153"/>
      <c r="L123" s="153"/>
      <c r="M123" s="153"/>
      <c r="N123" s="154"/>
      <c r="O123" s="161" t="str">
        <f>IF(ISBLANK(AZ66),"Mannschaft 3 - Gruppe A",$D$103)</f>
        <v>Mannschaft 3 - Gruppe A</v>
      </c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36" t="s">
        <v>21</v>
      </c>
      <c r="AF123" s="162" t="str">
        <f>IF(ISBLANK(AZ51),"Mannschaft 2 - Gruppe A",$D$101)</f>
        <v>Mannschaft 2 - Gruppe A</v>
      </c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3"/>
      <c r="AW123" s="95"/>
      <c r="AX123" s="96"/>
      <c r="AY123" s="36" t="s">
        <v>20</v>
      </c>
      <c r="AZ123" s="96"/>
      <c r="BA123" s="105"/>
      <c r="BB123" s="95"/>
      <c r="BC123" s="142"/>
      <c r="BU123" s="47" t="str">
        <f t="shared" si="6"/>
        <v>0</v>
      </c>
      <c r="BV123" s="45" t="s">
        <v>20</v>
      </c>
      <c r="BW123" s="47" t="str">
        <f t="shared" si="7"/>
        <v>0</v>
      </c>
      <c r="BZ123" s="89"/>
      <c r="CA123" s="89"/>
      <c r="CB123" s="89"/>
      <c r="CC123" s="90"/>
      <c r="CD123" s="90"/>
      <c r="CE123" s="90"/>
      <c r="CF123" s="90"/>
      <c r="CG123" s="90"/>
      <c r="CH123" s="89"/>
      <c r="CI123" s="89"/>
      <c r="CJ123" s="90"/>
      <c r="CK123" s="90"/>
      <c r="CL123" s="90"/>
      <c r="CM123" s="90"/>
      <c r="CN123" s="90"/>
      <c r="CO123" s="90"/>
      <c r="CP123" s="90"/>
      <c r="CQ123" s="90"/>
      <c r="CR123" s="90"/>
      <c r="CS123" s="91"/>
      <c r="CT123" s="91"/>
      <c r="CU123" s="91"/>
      <c r="CV123" s="91"/>
      <c r="CW123" s="9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</row>
    <row r="124" spans="2:132" ht="20.25" customHeight="1" thickBot="1">
      <c r="B124" s="283">
        <v>52</v>
      </c>
      <c r="C124" s="281"/>
      <c r="D124" s="281"/>
      <c r="E124" s="281"/>
      <c r="F124" s="281"/>
      <c r="G124" s="281" t="s">
        <v>23</v>
      </c>
      <c r="H124" s="281"/>
      <c r="I124" s="281"/>
      <c r="J124" s="146">
        <f t="shared" si="8"/>
        <v>0.827083333333333</v>
      </c>
      <c r="K124" s="146"/>
      <c r="L124" s="146"/>
      <c r="M124" s="146"/>
      <c r="N124" s="147"/>
      <c r="O124" s="282" t="str">
        <f>IF(ISBLANK(AZ76),"Mannschaft 2 - Gruppe B",$AG$101)</f>
        <v>Mannschaft 2 - Gruppe B</v>
      </c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39" t="s">
        <v>21</v>
      </c>
      <c r="AF124" s="267" t="str">
        <f>IF(ISBLANK(AZ51),"Mannschaft 4 - Gruppe B",AG105)</f>
        <v>Mannschaft 4 - Gruppe B</v>
      </c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8"/>
      <c r="AW124" s="269"/>
      <c r="AX124" s="206"/>
      <c r="AY124" s="39" t="s">
        <v>20</v>
      </c>
      <c r="AZ124" s="206"/>
      <c r="BA124" s="270"/>
      <c r="BB124" s="269"/>
      <c r="BC124" s="207"/>
      <c r="BU124" s="47" t="str">
        <f t="shared" si="6"/>
        <v>0</v>
      </c>
      <c r="BV124" s="45" t="s">
        <v>20</v>
      </c>
      <c r="BW124" s="47" t="str">
        <f t="shared" si="7"/>
        <v>0</v>
      </c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</row>
    <row r="125" spans="2:132" ht="12.75">
      <c r="B125" s="1"/>
      <c r="BU125" s="47"/>
      <c r="BW125" s="47"/>
      <c r="CA125" s="64"/>
      <c r="CB125" s="64"/>
      <c r="CH125" s="64"/>
      <c r="CI125" s="64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</row>
    <row r="126" spans="2:132" ht="12.75">
      <c r="B126" s="1" t="s">
        <v>69</v>
      </c>
      <c r="BU126" s="47"/>
      <c r="BW126" s="47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</row>
    <row r="127" spans="73:132" ht="6" customHeight="1" thickBot="1">
      <c r="BU127" s="47"/>
      <c r="BW127" s="47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</row>
    <row r="128" spans="2:118" s="9" customFormat="1" ht="13.5" customHeight="1" thickBot="1">
      <c r="B128" s="109" t="s">
        <v>13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1"/>
      <c r="P128" s="109" t="s">
        <v>24</v>
      </c>
      <c r="Q128" s="110"/>
      <c r="R128" s="111"/>
      <c r="S128" s="109" t="s">
        <v>25</v>
      </c>
      <c r="T128" s="110"/>
      <c r="U128" s="110"/>
      <c r="V128" s="110"/>
      <c r="W128" s="111"/>
      <c r="X128" s="109" t="s">
        <v>26</v>
      </c>
      <c r="Y128" s="110"/>
      <c r="Z128" s="111"/>
      <c r="AA128" s="10"/>
      <c r="AB128" s="10"/>
      <c r="AC128" s="10"/>
      <c r="AD128" s="10"/>
      <c r="AE128" s="109" t="s">
        <v>14</v>
      </c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1"/>
      <c r="AS128" s="109" t="s">
        <v>24</v>
      </c>
      <c r="AT128" s="110"/>
      <c r="AU128" s="111"/>
      <c r="AV128" s="109" t="s">
        <v>25</v>
      </c>
      <c r="AW128" s="110"/>
      <c r="AX128" s="110"/>
      <c r="AY128" s="110"/>
      <c r="AZ128" s="111"/>
      <c r="BA128" s="109" t="s">
        <v>26</v>
      </c>
      <c r="BB128" s="110"/>
      <c r="BC128" s="111"/>
      <c r="BD128" s="83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47"/>
      <c r="BV128" s="58"/>
      <c r="BW128" s="47"/>
      <c r="BX128" s="58"/>
      <c r="BY128" s="58"/>
      <c r="BZ128" s="58"/>
      <c r="CA128" s="58"/>
      <c r="CB128" s="58"/>
      <c r="CC128" s="71"/>
      <c r="CD128" s="71"/>
      <c r="CE128" s="71"/>
      <c r="CF128" s="71"/>
      <c r="CG128" s="71"/>
      <c r="CH128" s="58"/>
      <c r="CI128" s="58"/>
      <c r="CJ128" s="71"/>
      <c r="CK128" s="71"/>
      <c r="CL128" s="71"/>
      <c r="CM128" s="71"/>
      <c r="CN128" s="71"/>
      <c r="CO128" s="71"/>
      <c r="CP128" s="71"/>
      <c r="CQ128" s="71"/>
      <c r="CR128" s="71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</row>
    <row r="129" spans="2:132" ht="18" customHeight="1">
      <c r="B129" s="112" t="s">
        <v>9</v>
      </c>
      <c r="C129" s="113"/>
      <c r="D129" s="114">
        <f>$CA$114</f>
      </c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6"/>
      <c r="P129" s="117">
        <f>$CB$114</f>
        <v>0</v>
      </c>
      <c r="Q129" s="118"/>
      <c r="R129" s="119"/>
      <c r="S129" s="113">
        <f>$CC$114</f>
        <v>0</v>
      </c>
      <c r="T129" s="113"/>
      <c r="U129" s="76" t="s">
        <v>20</v>
      </c>
      <c r="V129" s="113">
        <f>$CE$114</f>
        <v>0</v>
      </c>
      <c r="W129" s="113"/>
      <c r="X129" s="127">
        <f>$CF$114</f>
        <v>0</v>
      </c>
      <c r="Y129" s="128"/>
      <c r="Z129" s="129"/>
      <c r="AA129" s="4"/>
      <c r="AB129" s="4"/>
      <c r="AC129" s="4"/>
      <c r="AD129" s="4"/>
      <c r="AE129" s="112" t="s">
        <v>9</v>
      </c>
      <c r="AF129" s="113"/>
      <c r="AG129" s="114">
        <f>$CH$114</f>
      </c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6"/>
      <c r="AS129" s="117">
        <f>$CI$114</f>
        <v>0</v>
      </c>
      <c r="AT129" s="118"/>
      <c r="AU129" s="119"/>
      <c r="AV129" s="113">
        <f>$CJ$114</f>
        <v>0</v>
      </c>
      <c r="AW129" s="113"/>
      <c r="AX129" s="76" t="s">
        <v>20</v>
      </c>
      <c r="AY129" s="113">
        <f>$CL$114</f>
        <v>0</v>
      </c>
      <c r="AZ129" s="113"/>
      <c r="BA129" s="127">
        <f>$CM$114</f>
        <v>0</v>
      </c>
      <c r="BB129" s="128"/>
      <c r="BC129" s="129"/>
      <c r="BU129" s="47"/>
      <c r="BW129" s="47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</row>
    <row r="130" spans="2:132" ht="18" customHeight="1">
      <c r="B130" s="274" t="s">
        <v>10</v>
      </c>
      <c r="C130" s="266"/>
      <c r="D130" s="275">
        <f>$CA$115</f>
      </c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7"/>
      <c r="P130" s="278">
        <f>$CB$115</f>
        <v>0</v>
      </c>
      <c r="Q130" s="279"/>
      <c r="R130" s="280"/>
      <c r="S130" s="266">
        <f>$CC$115</f>
        <v>0</v>
      </c>
      <c r="T130" s="266"/>
      <c r="U130" s="12" t="s">
        <v>20</v>
      </c>
      <c r="V130" s="266">
        <f>$CE$115</f>
        <v>0</v>
      </c>
      <c r="W130" s="266"/>
      <c r="X130" s="271">
        <f>$CF$115</f>
        <v>0</v>
      </c>
      <c r="Y130" s="272"/>
      <c r="Z130" s="273"/>
      <c r="AA130" s="4"/>
      <c r="AB130" s="4"/>
      <c r="AC130" s="4"/>
      <c r="AD130" s="4"/>
      <c r="AE130" s="274" t="s">
        <v>10</v>
      </c>
      <c r="AF130" s="266"/>
      <c r="AG130" s="275">
        <f>$CH$115</f>
      </c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7"/>
      <c r="AS130" s="278">
        <f>$CI$115</f>
        <v>0</v>
      </c>
      <c r="AT130" s="279"/>
      <c r="AU130" s="280"/>
      <c r="AV130" s="266">
        <f>$CJ$115</f>
        <v>0</v>
      </c>
      <c r="AW130" s="266"/>
      <c r="AX130" s="12" t="s">
        <v>20</v>
      </c>
      <c r="AY130" s="266">
        <f>$CL$115</f>
        <v>0</v>
      </c>
      <c r="AZ130" s="266"/>
      <c r="BA130" s="271">
        <f>$CM$115</f>
        <v>0</v>
      </c>
      <c r="BB130" s="272"/>
      <c r="BC130" s="273"/>
      <c r="BU130" s="47"/>
      <c r="BW130" s="47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</row>
    <row r="131" spans="2:132" ht="18" customHeight="1">
      <c r="B131" s="274" t="s">
        <v>11</v>
      </c>
      <c r="C131" s="266"/>
      <c r="D131" s="275">
        <f>$CA$116</f>
      </c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7"/>
      <c r="P131" s="278">
        <f>$CB$116</f>
        <v>0</v>
      </c>
      <c r="Q131" s="279"/>
      <c r="R131" s="280"/>
      <c r="S131" s="266">
        <f>$CC$116</f>
        <v>0</v>
      </c>
      <c r="T131" s="266"/>
      <c r="U131" s="12" t="s">
        <v>20</v>
      </c>
      <c r="V131" s="266">
        <f>$CE$116</f>
        <v>0</v>
      </c>
      <c r="W131" s="266"/>
      <c r="X131" s="271">
        <f>$CF$116</f>
        <v>0</v>
      </c>
      <c r="Y131" s="272"/>
      <c r="Z131" s="273"/>
      <c r="AA131" s="4"/>
      <c r="AB131" s="4"/>
      <c r="AC131" s="4"/>
      <c r="AD131" s="4"/>
      <c r="AE131" s="274" t="s">
        <v>11</v>
      </c>
      <c r="AF131" s="266"/>
      <c r="AG131" s="275">
        <f>$CH$116</f>
      </c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7"/>
      <c r="AS131" s="278">
        <f>$CI$116</f>
        <v>0</v>
      </c>
      <c r="AT131" s="279"/>
      <c r="AU131" s="280"/>
      <c r="AV131" s="266">
        <f>$CJ$116</f>
        <v>0</v>
      </c>
      <c r="AW131" s="266"/>
      <c r="AX131" s="12" t="s">
        <v>20</v>
      </c>
      <c r="AY131" s="266">
        <f>$CL$116</f>
        <v>0</v>
      </c>
      <c r="AZ131" s="266"/>
      <c r="BA131" s="271">
        <f>$CM$116</f>
        <v>0</v>
      </c>
      <c r="BB131" s="272"/>
      <c r="BC131" s="273"/>
      <c r="BU131" s="47"/>
      <c r="BW131" s="47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</row>
    <row r="132" spans="2:132" ht="18" customHeight="1" thickBot="1">
      <c r="B132" s="134" t="s">
        <v>12</v>
      </c>
      <c r="C132" s="130"/>
      <c r="D132" s="135">
        <f>$CA$117</f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7"/>
      <c r="P132" s="138">
        <f>$CB$117</f>
        <v>0</v>
      </c>
      <c r="Q132" s="139"/>
      <c r="R132" s="140"/>
      <c r="S132" s="130">
        <f>$CC$117</f>
        <v>0</v>
      </c>
      <c r="T132" s="130"/>
      <c r="U132" s="37" t="s">
        <v>20</v>
      </c>
      <c r="V132" s="130">
        <f>$CE$117</f>
        <v>0</v>
      </c>
      <c r="W132" s="130"/>
      <c r="X132" s="131">
        <f>$CF$117</f>
        <v>0</v>
      </c>
      <c r="Y132" s="132"/>
      <c r="Z132" s="133"/>
      <c r="AA132" s="4"/>
      <c r="AB132" s="4"/>
      <c r="AC132" s="4"/>
      <c r="AD132" s="4"/>
      <c r="AE132" s="134" t="s">
        <v>12</v>
      </c>
      <c r="AF132" s="130"/>
      <c r="AG132" s="135">
        <f>$CH$117</f>
      </c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7"/>
      <c r="AS132" s="138">
        <f>$CI$117</f>
        <v>0</v>
      </c>
      <c r="AT132" s="139"/>
      <c r="AU132" s="140"/>
      <c r="AV132" s="130">
        <f>$CJ$117</f>
        <v>0</v>
      </c>
      <c r="AW132" s="130"/>
      <c r="AX132" s="37" t="s">
        <v>20</v>
      </c>
      <c r="AY132" s="130">
        <f>$CL$117</f>
        <v>0</v>
      </c>
      <c r="AZ132" s="130"/>
      <c r="BA132" s="131">
        <f>$CM$117</f>
        <v>0</v>
      </c>
      <c r="BB132" s="132"/>
      <c r="BC132" s="133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47"/>
      <c r="BV132" s="64"/>
      <c r="BW132" s="47"/>
      <c r="BX132" s="64"/>
      <c r="BY132" s="64"/>
      <c r="BZ132" s="64"/>
      <c r="CA132" s="64"/>
      <c r="CB132" s="64"/>
      <c r="CH132" s="64"/>
      <c r="CI132" s="64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</row>
    <row r="133" spans="2:132" ht="12.75">
      <c r="B133" s="1"/>
      <c r="BU133" s="47"/>
      <c r="BW133" s="47"/>
      <c r="CA133" s="64"/>
      <c r="CB133" s="64"/>
      <c r="CH133" s="64"/>
      <c r="CI133" s="64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</row>
    <row r="134" spans="2:132" ht="6.75" customHeight="1">
      <c r="B134" s="17"/>
      <c r="C134" s="17"/>
      <c r="D134" s="17"/>
      <c r="E134" s="17"/>
      <c r="F134" s="17"/>
      <c r="G134" s="17"/>
      <c r="H134" s="17"/>
      <c r="I134" s="17"/>
      <c r="J134" s="32"/>
      <c r="K134" s="32"/>
      <c r="L134" s="32"/>
      <c r="M134" s="32"/>
      <c r="N134" s="3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4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20"/>
      <c r="AX134" s="20"/>
      <c r="AY134" s="20"/>
      <c r="AZ134" s="20"/>
      <c r="BA134" s="20"/>
      <c r="BB134" s="17"/>
      <c r="BC134" s="17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2"/>
      <c r="CD134" s="62"/>
      <c r="CE134" s="62"/>
      <c r="CF134" s="62"/>
      <c r="CG134" s="62"/>
      <c r="CH134" s="60"/>
      <c r="CI134" s="60"/>
      <c r="CJ134" s="62"/>
      <c r="CK134" s="62"/>
      <c r="CL134" s="62"/>
      <c r="CM134" s="62"/>
      <c r="CN134" s="62"/>
      <c r="CO134" s="62"/>
      <c r="CP134" s="62"/>
      <c r="CQ134" s="62"/>
      <c r="CR134" s="62"/>
      <c r="CS134" s="85"/>
      <c r="CT134" s="85"/>
      <c r="CU134" s="85"/>
      <c r="CV134" s="85"/>
      <c r="CW134" s="85"/>
      <c r="CX134" s="85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</row>
    <row r="135" spans="2:132" ht="33">
      <c r="B135" s="191" t="str">
        <f>$A$2</f>
        <v>Muster-Cup 2003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2"/>
      <c r="CD135" s="62"/>
      <c r="CE135" s="62"/>
      <c r="CF135" s="62"/>
      <c r="CG135" s="62"/>
      <c r="CH135" s="60"/>
      <c r="CI135" s="60"/>
      <c r="CJ135" s="62"/>
      <c r="CK135" s="62"/>
      <c r="CL135" s="62"/>
      <c r="CM135" s="62"/>
      <c r="CN135" s="62"/>
      <c r="CO135" s="62"/>
      <c r="CP135" s="62"/>
      <c r="CQ135" s="62"/>
      <c r="CR135" s="62"/>
      <c r="CS135" s="85"/>
      <c r="CT135" s="85"/>
      <c r="CU135" s="85"/>
      <c r="CV135" s="85"/>
      <c r="CW135" s="85"/>
      <c r="CX135" s="85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</row>
    <row r="136" spans="2:132" ht="6.75" customHeight="1">
      <c r="B136" s="1"/>
      <c r="BU136" s="47"/>
      <c r="BW136" s="47"/>
      <c r="CA136" s="64"/>
      <c r="CB136" s="64"/>
      <c r="CH136" s="64"/>
      <c r="CI136" s="64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</row>
    <row r="137" spans="2:132" ht="12.75">
      <c r="B137" s="1" t="s">
        <v>70</v>
      </c>
      <c r="BU137" s="47"/>
      <c r="BW137" s="47"/>
      <c r="CA137" s="64"/>
      <c r="CB137" s="64"/>
      <c r="CH137" s="64"/>
      <c r="CI137" s="64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</row>
    <row r="138" spans="73:132" ht="8.25" customHeight="1">
      <c r="BU138" s="47"/>
      <c r="BW138" s="47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</row>
    <row r="139" spans="7:118" s="2" customFormat="1" ht="15.75">
      <c r="G139" s="6" t="s">
        <v>3</v>
      </c>
      <c r="H139" s="197">
        <f>J124+2*$X$10+2*$AL$10</f>
        <v>0.8423611111111107</v>
      </c>
      <c r="I139" s="197"/>
      <c r="J139" s="197"/>
      <c r="K139" s="197"/>
      <c r="L139" s="197"/>
      <c r="M139" s="7" t="s">
        <v>4</v>
      </c>
      <c r="T139" s="6" t="s">
        <v>5</v>
      </c>
      <c r="U139" s="208">
        <v>1</v>
      </c>
      <c r="V139" s="208"/>
      <c r="W139" s="16" t="s">
        <v>28</v>
      </c>
      <c r="X139" s="196">
        <v>0.006944444444444444</v>
      </c>
      <c r="Y139" s="196"/>
      <c r="Z139" s="196"/>
      <c r="AA139" s="196"/>
      <c r="AB139" s="196"/>
      <c r="AC139" s="7" t="s">
        <v>6</v>
      </c>
      <c r="AK139" s="6" t="s">
        <v>7</v>
      </c>
      <c r="AL139" s="196">
        <v>0.0006944444444444445</v>
      </c>
      <c r="AM139" s="196"/>
      <c r="AN139" s="196"/>
      <c r="AO139" s="196"/>
      <c r="AP139" s="196"/>
      <c r="AQ139" s="7" t="s">
        <v>6</v>
      </c>
      <c r="BD139" s="79"/>
      <c r="BE139" s="42"/>
      <c r="BF139" s="42"/>
      <c r="BG139" s="42"/>
      <c r="BH139" s="42"/>
      <c r="BI139" s="42"/>
      <c r="BJ139" s="42"/>
      <c r="BK139" s="42"/>
      <c r="BL139" s="42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73"/>
      <c r="CD139" s="73"/>
      <c r="CE139" s="73"/>
      <c r="CF139" s="73"/>
      <c r="CG139" s="73"/>
      <c r="CH139" s="61"/>
      <c r="CI139" s="61"/>
      <c r="CJ139" s="73"/>
      <c r="CK139" s="73"/>
      <c r="CL139" s="73"/>
      <c r="CM139" s="73"/>
      <c r="CN139" s="73"/>
      <c r="CO139" s="73"/>
      <c r="CP139" s="73"/>
      <c r="CQ139" s="73"/>
      <c r="CR139" s="73"/>
      <c r="CS139" s="86"/>
      <c r="CT139" s="86"/>
      <c r="CU139" s="86"/>
      <c r="CV139" s="86"/>
      <c r="CW139" s="86"/>
      <c r="CX139" s="86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</row>
    <row r="140" spans="7:118" s="2" customFormat="1" ht="6" customHeight="1">
      <c r="G140" s="6"/>
      <c r="H140" s="27"/>
      <c r="I140" s="27"/>
      <c r="J140" s="27"/>
      <c r="K140" s="27"/>
      <c r="L140" s="27"/>
      <c r="M140" s="7"/>
      <c r="T140" s="6"/>
      <c r="U140" s="28"/>
      <c r="V140" s="28"/>
      <c r="W140" s="29"/>
      <c r="X140" s="30"/>
      <c r="Y140" s="30"/>
      <c r="Z140" s="30"/>
      <c r="AA140" s="30"/>
      <c r="AB140" s="30"/>
      <c r="AC140" s="7"/>
      <c r="AK140" s="6"/>
      <c r="AL140" s="30"/>
      <c r="AM140" s="30"/>
      <c r="AN140" s="30"/>
      <c r="AO140" s="30"/>
      <c r="AP140" s="30"/>
      <c r="AQ140" s="7"/>
      <c r="BD140" s="79"/>
      <c r="BE140" s="42"/>
      <c r="BF140" s="42"/>
      <c r="BG140" s="42"/>
      <c r="BH140" s="42"/>
      <c r="BI140" s="42"/>
      <c r="BJ140" s="42"/>
      <c r="BK140" s="42"/>
      <c r="BL140" s="42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73"/>
      <c r="CD140" s="73"/>
      <c r="CE140" s="73"/>
      <c r="CF140" s="73"/>
      <c r="CG140" s="73"/>
      <c r="CH140" s="61"/>
      <c r="CI140" s="61"/>
      <c r="CJ140" s="73"/>
      <c r="CK140" s="73"/>
      <c r="CL140" s="73"/>
      <c r="CM140" s="73"/>
      <c r="CN140" s="73"/>
      <c r="CO140" s="73"/>
      <c r="CP140" s="73"/>
      <c r="CQ140" s="73"/>
      <c r="CR140" s="73"/>
      <c r="CS140" s="86"/>
      <c r="CT140" s="86"/>
      <c r="CU140" s="86"/>
      <c r="CV140" s="86"/>
      <c r="CW140" s="86"/>
      <c r="CX140" s="86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</row>
    <row r="141" spans="65:132" ht="12" customHeight="1" thickBot="1"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2"/>
      <c r="CD141" s="62"/>
      <c r="CE141" s="62"/>
      <c r="CF141" s="62"/>
      <c r="CG141" s="62"/>
      <c r="CH141" s="60"/>
      <c r="CI141" s="60"/>
      <c r="CJ141" s="62"/>
      <c r="CK141" s="62"/>
      <c r="CL141" s="62"/>
      <c r="CM141" s="62"/>
      <c r="CN141" s="62"/>
      <c r="CO141" s="62"/>
      <c r="CP141" s="62"/>
      <c r="CQ141" s="62"/>
      <c r="CR141" s="62"/>
      <c r="CS141" s="85"/>
      <c r="CT141" s="85"/>
      <c r="CU141" s="85"/>
      <c r="CV141" s="85"/>
      <c r="CW141" s="85"/>
      <c r="CX141" s="85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</row>
    <row r="142" spans="2:102" ht="19.5" customHeight="1" thickBot="1">
      <c r="B142" s="242" t="s">
        <v>15</v>
      </c>
      <c r="C142" s="243"/>
      <c r="D142" s="244"/>
      <c r="E142" s="245"/>
      <c r="F142" s="245"/>
      <c r="G142" s="245"/>
      <c r="H142" s="245"/>
      <c r="I142" s="246"/>
      <c r="J142" s="209" t="s">
        <v>18</v>
      </c>
      <c r="K142" s="239"/>
      <c r="L142" s="239"/>
      <c r="M142" s="239"/>
      <c r="N142" s="240"/>
      <c r="O142" s="209" t="s">
        <v>73</v>
      </c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40"/>
      <c r="AW142" s="209" t="s">
        <v>22</v>
      </c>
      <c r="AX142" s="239"/>
      <c r="AY142" s="239"/>
      <c r="AZ142" s="239"/>
      <c r="BA142" s="240"/>
      <c r="BB142" s="209"/>
      <c r="BC142" s="21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3"/>
      <c r="CC142" s="62"/>
      <c r="CD142" s="62"/>
      <c r="CE142" s="62"/>
      <c r="CF142" s="62"/>
      <c r="CG142" s="62"/>
      <c r="CH142" s="60"/>
      <c r="CI142" s="63"/>
      <c r="CJ142" s="62"/>
      <c r="CK142" s="62"/>
      <c r="CL142" s="62"/>
      <c r="CM142" s="62"/>
      <c r="CN142" s="62"/>
      <c r="CO142" s="62"/>
      <c r="CP142" s="62"/>
      <c r="CQ142" s="62"/>
      <c r="CR142" s="62"/>
      <c r="CS142" s="85"/>
      <c r="CT142" s="85"/>
      <c r="CU142" s="85"/>
      <c r="CV142" s="85"/>
      <c r="CW142" s="85"/>
      <c r="CX142" s="85"/>
    </row>
    <row r="143" spans="2:102" ht="18" customHeight="1">
      <c r="B143" s="221">
        <v>53</v>
      </c>
      <c r="C143" s="215"/>
      <c r="D143" s="221"/>
      <c r="E143" s="215"/>
      <c r="F143" s="215"/>
      <c r="G143" s="215"/>
      <c r="H143" s="215"/>
      <c r="I143" s="216"/>
      <c r="J143" s="223">
        <f>H139</f>
        <v>0.8423611111111107</v>
      </c>
      <c r="K143" s="224"/>
      <c r="L143" s="224"/>
      <c r="M143" s="224"/>
      <c r="N143" s="225"/>
      <c r="O143" s="241">
        <f>IF(ISBLANK(AZ123),"",D130)</f>
      </c>
      <c r="P143" s="211" t="e">
        <f>IF(ISBLANK(#REF!)," ",IF(#REF!&lt;#REF!,#REF!,IF(#REF!&lt;#REF!,#REF!)))</f>
        <v>#REF!</v>
      </c>
      <c r="Q143" s="211" t="e">
        <f>IF(ISBLANK(#REF!)," ",IF(#REF!&lt;#REF!,#REF!,IF(#REF!&lt;#REF!,#REF!)))</f>
        <v>#REF!</v>
      </c>
      <c r="R143" s="211" t="e">
        <f>IF(ISBLANK(#REF!)," ",IF(#REF!&lt;#REF!,#REF!,IF(#REF!&lt;#REF!,#REF!)))</f>
        <v>#REF!</v>
      </c>
      <c r="S143" s="211" t="e">
        <f>IF(ISBLANK(#REF!)," ",IF(#REF!&lt;#REF!,#REF!,IF(#REF!&lt;#REF!,#REF!)))</f>
        <v>#REF!</v>
      </c>
      <c r="T143" s="211" t="e">
        <f>IF(ISBLANK(#REF!)," ",IF(#REF!&lt;#REF!,#REF!,IF(#REF!&lt;#REF!,#REF!)))</f>
        <v>#REF!</v>
      </c>
      <c r="U143" s="211" t="e">
        <f>IF(ISBLANK(#REF!)," ",IF(#REF!&lt;#REF!,#REF!,IF(#REF!&lt;#REF!,#REF!)))</f>
        <v>#REF!</v>
      </c>
      <c r="V143" s="211" t="e">
        <f>IF(ISBLANK(#REF!)," ",IF(#REF!&lt;#REF!,#REF!,IF(#REF!&lt;#REF!,#REF!)))</f>
        <v>#REF!</v>
      </c>
      <c r="W143" s="211" t="e">
        <f>IF(ISBLANK(#REF!)," ",IF(#REF!&lt;#REF!,#REF!,IF(#REF!&lt;#REF!,#REF!)))</f>
        <v>#REF!</v>
      </c>
      <c r="X143" s="211" t="e">
        <f>IF(ISBLANK(#REF!)," ",IF(#REF!&lt;#REF!,#REF!,IF(#REF!&lt;#REF!,#REF!)))</f>
        <v>#REF!</v>
      </c>
      <c r="Y143" s="211" t="e">
        <f>IF(ISBLANK(#REF!)," ",IF(#REF!&lt;#REF!,#REF!,IF(#REF!&lt;#REF!,#REF!)))</f>
        <v>#REF!</v>
      </c>
      <c r="Z143" s="211" t="e">
        <f>IF(ISBLANK(#REF!)," ",IF(#REF!&lt;#REF!,#REF!,IF(#REF!&lt;#REF!,#REF!)))</f>
        <v>#REF!</v>
      </c>
      <c r="AA143" s="211" t="e">
        <f>IF(ISBLANK(#REF!)," ",IF(#REF!&lt;#REF!,#REF!,IF(#REF!&lt;#REF!,#REF!)))</f>
        <v>#REF!</v>
      </c>
      <c r="AB143" s="211" t="e">
        <f>IF(ISBLANK(#REF!)," ",IF(#REF!&lt;#REF!,#REF!,IF(#REF!&lt;#REF!,#REF!)))</f>
        <v>#REF!</v>
      </c>
      <c r="AC143" s="211" t="e">
        <f>IF(ISBLANK(#REF!)," ",IF(#REF!&lt;#REF!,#REF!,IF(#REF!&lt;#REF!,#REF!)))</f>
        <v>#REF!</v>
      </c>
      <c r="AD143" s="211" t="e">
        <f>IF(ISBLANK(#REF!)," ",IF(#REF!&lt;#REF!,#REF!,IF(#REF!&lt;#REF!,#REF!)))</f>
        <v>#REF!</v>
      </c>
      <c r="AE143" s="14" t="s">
        <v>21</v>
      </c>
      <c r="AF143" s="211">
        <f>IF(ISBLANK($AZ$124),"",$AG$130)</f>
      </c>
      <c r="AG143" s="211" t="e">
        <f>IF(ISBLANK(#REF!)," ",IF(#REF!&lt;#REF!,#REF!,IF(#REF!&lt;#REF!,#REF!)))</f>
        <v>#REF!</v>
      </c>
      <c r="AH143" s="211" t="e">
        <f>IF(ISBLANK(#REF!)," ",IF(#REF!&lt;#REF!,#REF!,IF(#REF!&lt;#REF!,#REF!)))</f>
        <v>#REF!</v>
      </c>
      <c r="AI143" s="211" t="e">
        <f>IF(ISBLANK(#REF!)," ",IF(#REF!&lt;#REF!,#REF!,IF(#REF!&lt;#REF!,#REF!)))</f>
        <v>#REF!</v>
      </c>
      <c r="AJ143" s="211" t="e">
        <f>IF(ISBLANK(#REF!)," ",IF(#REF!&lt;#REF!,#REF!,IF(#REF!&lt;#REF!,#REF!)))</f>
        <v>#REF!</v>
      </c>
      <c r="AK143" s="211" t="e">
        <f>IF(ISBLANK(#REF!)," ",IF(#REF!&lt;#REF!,#REF!,IF(#REF!&lt;#REF!,#REF!)))</f>
        <v>#REF!</v>
      </c>
      <c r="AL143" s="211" t="e">
        <f>IF(ISBLANK(#REF!)," ",IF(#REF!&lt;#REF!,#REF!,IF(#REF!&lt;#REF!,#REF!)))</f>
        <v>#REF!</v>
      </c>
      <c r="AM143" s="211" t="e">
        <f>IF(ISBLANK(#REF!)," ",IF(#REF!&lt;#REF!,#REF!,IF(#REF!&lt;#REF!,#REF!)))</f>
        <v>#REF!</v>
      </c>
      <c r="AN143" s="211" t="e">
        <f>IF(ISBLANK(#REF!)," ",IF(#REF!&lt;#REF!,#REF!,IF(#REF!&lt;#REF!,#REF!)))</f>
        <v>#REF!</v>
      </c>
      <c r="AO143" s="211" t="e">
        <f>IF(ISBLANK(#REF!)," ",IF(#REF!&lt;#REF!,#REF!,IF(#REF!&lt;#REF!,#REF!)))</f>
        <v>#REF!</v>
      </c>
      <c r="AP143" s="211" t="e">
        <f>IF(ISBLANK(#REF!)," ",IF(#REF!&lt;#REF!,#REF!,IF(#REF!&lt;#REF!,#REF!)))</f>
        <v>#REF!</v>
      </c>
      <c r="AQ143" s="211" t="e">
        <f>IF(ISBLANK(#REF!)," ",IF(#REF!&lt;#REF!,#REF!,IF(#REF!&lt;#REF!,#REF!)))</f>
        <v>#REF!</v>
      </c>
      <c r="AR143" s="211" t="e">
        <f>IF(ISBLANK(#REF!)," ",IF(#REF!&lt;#REF!,#REF!,IF(#REF!&lt;#REF!,#REF!)))</f>
        <v>#REF!</v>
      </c>
      <c r="AS143" s="211" t="e">
        <f>IF(ISBLANK(#REF!)," ",IF(#REF!&lt;#REF!,#REF!,IF(#REF!&lt;#REF!,#REF!)))</f>
        <v>#REF!</v>
      </c>
      <c r="AT143" s="211" t="e">
        <f>IF(ISBLANK(#REF!)," ",IF(#REF!&lt;#REF!,#REF!,IF(#REF!&lt;#REF!,#REF!)))</f>
        <v>#REF!</v>
      </c>
      <c r="AU143" s="211" t="e">
        <f>IF(ISBLANK(#REF!)," ",IF(#REF!&lt;#REF!,#REF!,IF(#REF!&lt;#REF!,#REF!)))</f>
        <v>#REF!</v>
      </c>
      <c r="AV143" s="212" t="e">
        <f>IF(ISBLANK(#REF!)," ",IF(#REF!&lt;#REF!,#REF!,IF(#REF!&lt;#REF!,#REF!)))</f>
        <v>#REF!</v>
      </c>
      <c r="AW143" s="213"/>
      <c r="AX143" s="204"/>
      <c r="AY143" s="204" t="s">
        <v>20</v>
      </c>
      <c r="AZ143" s="204"/>
      <c r="BA143" s="205"/>
      <c r="BB143" s="215"/>
      <c r="BC143" s="216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3"/>
      <c r="CC143" s="62"/>
      <c r="CD143" s="62"/>
      <c r="CE143" s="62"/>
      <c r="CF143" s="62"/>
      <c r="CG143" s="62"/>
      <c r="CH143" s="60"/>
      <c r="CI143" s="63"/>
      <c r="CJ143" s="62"/>
      <c r="CK143" s="62"/>
      <c r="CL143" s="62"/>
      <c r="CM143" s="62"/>
      <c r="CN143" s="62"/>
      <c r="CO143" s="62"/>
      <c r="CP143" s="62"/>
      <c r="CQ143" s="62"/>
      <c r="CR143" s="62"/>
      <c r="CS143" s="85"/>
      <c r="CT143" s="85"/>
      <c r="CU143" s="85"/>
      <c r="CV143" s="85"/>
      <c r="CW143" s="85"/>
      <c r="CX143" s="85"/>
    </row>
    <row r="144" spans="2:102" ht="12" customHeight="1" thickBot="1">
      <c r="B144" s="222"/>
      <c r="C144" s="217"/>
      <c r="D144" s="222"/>
      <c r="E144" s="217"/>
      <c r="F144" s="217"/>
      <c r="G144" s="217"/>
      <c r="H144" s="217"/>
      <c r="I144" s="218"/>
      <c r="J144" s="226"/>
      <c r="K144" s="227"/>
      <c r="L144" s="227"/>
      <c r="M144" s="227"/>
      <c r="N144" s="228"/>
      <c r="O144" s="247" t="s">
        <v>67</v>
      </c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3"/>
      <c r="AF144" s="219" t="s">
        <v>61</v>
      </c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20"/>
      <c r="AW144" s="214"/>
      <c r="AX144" s="206"/>
      <c r="AY144" s="206"/>
      <c r="AZ144" s="206"/>
      <c r="BA144" s="207"/>
      <c r="BB144" s="217"/>
      <c r="BC144" s="218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2"/>
      <c r="CD144" s="62"/>
      <c r="CE144" s="62"/>
      <c r="CF144" s="62"/>
      <c r="CG144" s="62"/>
      <c r="CH144" s="60"/>
      <c r="CI144" s="60"/>
      <c r="CJ144" s="62"/>
      <c r="CK144" s="62"/>
      <c r="CL144" s="62"/>
      <c r="CM144" s="62"/>
      <c r="CN144" s="62"/>
      <c r="CO144" s="62"/>
      <c r="CP144" s="62"/>
      <c r="CQ144" s="62"/>
      <c r="CR144" s="62"/>
      <c r="CS144" s="85"/>
      <c r="CT144" s="85"/>
      <c r="CU144" s="85"/>
      <c r="CV144" s="85"/>
      <c r="CW144" s="85"/>
      <c r="CX144" s="85"/>
    </row>
    <row r="145" spans="65:102" ht="3.75" customHeight="1" thickBot="1"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2"/>
      <c r="CD145" s="62"/>
      <c r="CE145" s="62"/>
      <c r="CF145" s="62"/>
      <c r="CG145" s="62"/>
      <c r="CH145" s="60"/>
      <c r="CI145" s="60"/>
      <c r="CJ145" s="62"/>
      <c r="CK145" s="62"/>
      <c r="CL145" s="62"/>
      <c r="CM145" s="62"/>
      <c r="CN145" s="62"/>
      <c r="CO145" s="62"/>
      <c r="CP145" s="62"/>
      <c r="CQ145" s="62"/>
      <c r="CR145" s="62"/>
      <c r="CS145" s="85"/>
      <c r="CT145" s="85"/>
      <c r="CU145" s="85"/>
      <c r="CV145" s="85"/>
      <c r="CW145" s="85"/>
      <c r="CX145" s="85"/>
    </row>
    <row r="146" spans="2:102" ht="19.5" customHeight="1" thickBot="1">
      <c r="B146" s="242" t="s">
        <v>15</v>
      </c>
      <c r="C146" s="243"/>
      <c r="D146" s="244"/>
      <c r="E146" s="245"/>
      <c r="F146" s="245"/>
      <c r="G146" s="245"/>
      <c r="H146" s="245"/>
      <c r="I146" s="246"/>
      <c r="J146" s="209" t="s">
        <v>18</v>
      </c>
      <c r="K146" s="239"/>
      <c r="L146" s="239"/>
      <c r="M146" s="239"/>
      <c r="N146" s="240"/>
      <c r="O146" s="209" t="s">
        <v>50</v>
      </c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40"/>
      <c r="AW146" s="209" t="s">
        <v>22</v>
      </c>
      <c r="AX146" s="239"/>
      <c r="AY146" s="239"/>
      <c r="AZ146" s="239"/>
      <c r="BA146" s="240"/>
      <c r="BB146" s="209"/>
      <c r="BC146" s="21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2"/>
      <c r="CD146" s="62"/>
      <c r="CE146" s="62"/>
      <c r="CF146" s="62"/>
      <c r="CG146" s="62"/>
      <c r="CH146" s="60"/>
      <c r="CI146" s="60"/>
      <c r="CJ146" s="62"/>
      <c r="CK146" s="62"/>
      <c r="CL146" s="62"/>
      <c r="CM146" s="62"/>
      <c r="CN146" s="62"/>
      <c r="CO146" s="62"/>
      <c r="CP146" s="62"/>
      <c r="CQ146" s="62"/>
      <c r="CR146" s="62"/>
      <c r="CS146" s="85"/>
      <c r="CT146" s="85"/>
      <c r="CU146" s="85"/>
      <c r="CV146" s="85"/>
      <c r="CW146" s="85"/>
      <c r="CX146" s="85"/>
    </row>
    <row r="147" spans="2:102" ht="18" customHeight="1">
      <c r="B147" s="221">
        <v>54</v>
      </c>
      <c r="C147" s="215"/>
      <c r="D147" s="221"/>
      <c r="E147" s="215"/>
      <c r="F147" s="215"/>
      <c r="G147" s="215"/>
      <c r="H147" s="215"/>
      <c r="I147" s="216"/>
      <c r="J147" s="223">
        <f>$J$143+($U$139*$X$139)+$AL$139</f>
        <v>0.8499999999999995</v>
      </c>
      <c r="K147" s="224"/>
      <c r="L147" s="224"/>
      <c r="M147" s="224"/>
      <c r="N147" s="225"/>
      <c r="O147" s="241">
        <f>IF(ISBLANK(AZ123),"",D129)</f>
      </c>
      <c r="P147" s="211" t="e">
        <f>IF(ISBLANK(#REF!)," ",IF(#REF!&lt;#REF!,#REF!,IF(#REF!&lt;#REF!,#REF!)))</f>
        <v>#REF!</v>
      </c>
      <c r="Q147" s="211" t="e">
        <f>IF(ISBLANK(#REF!)," ",IF(#REF!&lt;#REF!,#REF!,IF(#REF!&lt;#REF!,#REF!)))</f>
        <v>#REF!</v>
      </c>
      <c r="R147" s="211" t="e">
        <f>IF(ISBLANK(#REF!)," ",IF(#REF!&lt;#REF!,#REF!,IF(#REF!&lt;#REF!,#REF!)))</f>
        <v>#REF!</v>
      </c>
      <c r="S147" s="211" t="e">
        <f>IF(ISBLANK(#REF!)," ",IF(#REF!&lt;#REF!,#REF!,IF(#REF!&lt;#REF!,#REF!)))</f>
        <v>#REF!</v>
      </c>
      <c r="T147" s="211" t="e">
        <f>IF(ISBLANK(#REF!)," ",IF(#REF!&lt;#REF!,#REF!,IF(#REF!&lt;#REF!,#REF!)))</f>
        <v>#REF!</v>
      </c>
      <c r="U147" s="211" t="e">
        <f>IF(ISBLANK(#REF!)," ",IF(#REF!&lt;#REF!,#REF!,IF(#REF!&lt;#REF!,#REF!)))</f>
        <v>#REF!</v>
      </c>
      <c r="V147" s="211" t="e">
        <f>IF(ISBLANK(#REF!)," ",IF(#REF!&lt;#REF!,#REF!,IF(#REF!&lt;#REF!,#REF!)))</f>
        <v>#REF!</v>
      </c>
      <c r="W147" s="211" t="e">
        <f>IF(ISBLANK(#REF!)," ",IF(#REF!&lt;#REF!,#REF!,IF(#REF!&lt;#REF!,#REF!)))</f>
        <v>#REF!</v>
      </c>
      <c r="X147" s="211" t="e">
        <f>IF(ISBLANK(#REF!)," ",IF(#REF!&lt;#REF!,#REF!,IF(#REF!&lt;#REF!,#REF!)))</f>
        <v>#REF!</v>
      </c>
      <c r="Y147" s="211" t="e">
        <f>IF(ISBLANK(#REF!)," ",IF(#REF!&lt;#REF!,#REF!,IF(#REF!&lt;#REF!,#REF!)))</f>
        <v>#REF!</v>
      </c>
      <c r="Z147" s="211" t="e">
        <f>IF(ISBLANK(#REF!)," ",IF(#REF!&lt;#REF!,#REF!,IF(#REF!&lt;#REF!,#REF!)))</f>
        <v>#REF!</v>
      </c>
      <c r="AA147" s="211" t="e">
        <f>IF(ISBLANK(#REF!)," ",IF(#REF!&lt;#REF!,#REF!,IF(#REF!&lt;#REF!,#REF!)))</f>
        <v>#REF!</v>
      </c>
      <c r="AB147" s="211" t="e">
        <f>IF(ISBLANK(#REF!)," ",IF(#REF!&lt;#REF!,#REF!,IF(#REF!&lt;#REF!,#REF!)))</f>
        <v>#REF!</v>
      </c>
      <c r="AC147" s="211" t="e">
        <f>IF(ISBLANK(#REF!)," ",IF(#REF!&lt;#REF!,#REF!,IF(#REF!&lt;#REF!,#REF!)))</f>
        <v>#REF!</v>
      </c>
      <c r="AD147" s="211" t="e">
        <f>IF(ISBLANK(#REF!)," ",IF(#REF!&lt;#REF!,#REF!,IF(#REF!&lt;#REF!,#REF!)))</f>
        <v>#REF!</v>
      </c>
      <c r="AE147" s="14" t="s">
        <v>21</v>
      </c>
      <c r="AF147" s="211">
        <f>IF(ISBLANK($AZ$124),"",$AG$129)</f>
      </c>
      <c r="AG147" s="211" t="e">
        <f>IF(ISBLANK(#REF!)," ",IF(#REF!&lt;#REF!,#REF!,IF(#REF!&lt;#REF!,#REF!)))</f>
        <v>#REF!</v>
      </c>
      <c r="AH147" s="211" t="e">
        <f>IF(ISBLANK(#REF!)," ",IF(#REF!&lt;#REF!,#REF!,IF(#REF!&lt;#REF!,#REF!)))</f>
        <v>#REF!</v>
      </c>
      <c r="AI147" s="211" t="e">
        <f>IF(ISBLANK(#REF!)," ",IF(#REF!&lt;#REF!,#REF!,IF(#REF!&lt;#REF!,#REF!)))</f>
        <v>#REF!</v>
      </c>
      <c r="AJ147" s="211" t="e">
        <f>IF(ISBLANK(#REF!)," ",IF(#REF!&lt;#REF!,#REF!,IF(#REF!&lt;#REF!,#REF!)))</f>
        <v>#REF!</v>
      </c>
      <c r="AK147" s="211" t="e">
        <f>IF(ISBLANK(#REF!)," ",IF(#REF!&lt;#REF!,#REF!,IF(#REF!&lt;#REF!,#REF!)))</f>
        <v>#REF!</v>
      </c>
      <c r="AL147" s="211" t="e">
        <f>IF(ISBLANK(#REF!)," ",IF(#REF!&lt;#REF!,#REF!,IF(#REF!&lt;#REF!,#REF!)))</f>
        <v>#REF!</v>
      </c>
      <c r="AM147" s="211" t="e">
        <f>IF(ISBLANK(#REF!)," ",IF(#REF!&lt;#REF!,#REF!,IF(#REF!&lt;#REF!,#REF!)))</f>
        <v>#REF!</v>
      </c>
      <c r="AN147" s="211" t="e">
        <f>IF(ISBLANK(#REF!)," ",IF(#REF!&lt;#REF!,#REF!,IF(#REF!&lt;#REF!,#REF!)))</f>
        <v>#REF!</v>
      </c>
      <c r="AO147" s="211" t="e">
        <f>IF(ISBLANK(#REF!)," ",IF(#REF!&lt;#REF!,#REF!,IF(#REF!&lt;#REF!,#REF!)))</f>
        <v>#REF!</v>
      </c>
      <c r="AP147" s="211" t="e">
        <f>IF(ISBLANK(#REF!)," ",IF(#REF!&lt;#REF!,#REF!,IF(#REF!&lt;#REF!,#REF!)))</f>
        <v>#REF!</v>
      </c>
      <c r="AQ147" s="211" t="e">
        <f>IF(ISBLANK(#REF!)," ",IF(#REF!&lt;#REF!,#REF!,IF(#REF!&lt;#REF!,#REF!)))</f>
        <v>#REF!</v>
      </c>
      <c r="AR147" s="211" t="e">
        <f>IF(ISBLANK(#REF!)," ",IF(#REF!&lt;#REF!,#REF!,IF(#REF!&lt;#REF!,#REF!)))</f>
        <v>#REF!</v>
      </c>
      <c r="AS147" s="211" t="e">
        <f>IF(ISBLANK(#REF!)," ",IF(#REF!&lt;#REF!,#REF!,IF(#REF!&lt;#REF!,#REF!)))</f>
        <v>#REF!</v>
      </c>
      <c r="AT147" s="211" t="e">
        <f>IF(ISBLANK(#REF!)," ",IF(#REF!&lt;#REF!,#REF!,IF(#REF!&lt;#REF!,#REF!)))</f>
        <v>#REF!</v>
      </c>
      <c r="AU147" s="211" t="e">
        <f>IF(ISBLANK(#REF!)," ",IF(#REF!&lt;#REF!,#REF!,IF(#REF!&lt;#REF!,#REF!)))</f>
        <v>#REF!</v>
      </c>
      <c r="AV147" s="212" t="e">
        <f>IF(ISBLANK(#REF!)," ",IF(#REF!&lt;#REF!,#REF!,IF(#REF!&lt;#REF!,#REF!)))</f>
        <v>#REF!</v>
      </c>
      <c r="AW147" s="213"/>
      <c r="AX147" s="204"/>
      <c r="AY147" s="204" t="s">
        <v>20</v>
      </c>
      <c r="AZ147" s="204"/>
      <c r="BA147" s="205"/>
      <c r="BB147" s="215"/>
      <c r="BC147" s="216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2"/>
      <c r="CD147" s="62"/>
      <c r="CE147" s="62"/>
      <c r="CF147" s="62"/>
      <c r="CG147" s="62"/>
      <c r="CH147" s="60"/>
      <c r="CI147" s="60"/>
      <c r="CJ147" s="62"/>
      <c r="CK147" s="62"/>
      <c r="CL147" s="62"/>
      <c r="CM147" s="62"/>
      <c r="CN147" s="62"/>
      <c r="CO147" s="62"/>
      <c r="CP147" s="62"/>
      <c r="CQ147" s="62"/>
      <c r="CR147" s="62"/>
      <c r="CS147" s="85"/>
      <c r="CT147" s="85"/>
      <c r="CU147" s="85"/>
      <c r="CV147" s="85"/>
      <c r="CW147" s="85"/>
      <c r="CX147" s="85"/>
    </row>
    <row r="148" spans="2:102" ht="12" customHeight="1" thickBot="1">
      <c r="B148" s="222"/>
      <c r="C148" s="217"/>
      <c r="D148" s="222"/>
      <c r="E148" s="217"/>
      <c r="F148" s="217"/>
      <c r="G148" s="217"/>
      <c r="H148" s="217"/>
      <c r="I148" s="218"/>
      <c r="J148" s="226"/>
      <c r="K148" s="227"/>
      <c r="L148" s="227"/>
      <c r="M148" s="227"/>
      <c r="N148" s="228"/>
      <c r="O148" s="247" t="s">
        <v>60</v>
      </c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3"/>
      <c r="AF148" s="219" t="s">
        <v>62</v>
      </c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20"/>
      <c r="AW148" s="214"/>
      <c r="AX148" s="206"/>
      <c r="AY148" s="206"/>
      <c r="AZ148" s="206"/>
      <c r="BA148" s="207"/>
      <c r="BB148" s="217"/>
      <c r="BC148" s="218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2"/>
      <c r="CD148" s="62"/>
      <c r="CE148" s="62"/>
      <c r="CF148" s="62"/>
      <c r="CG148" s="62"/>
      <c r="CH148" s="60"/>
      <c r="CI148" s="60"/>
      <c r="CJ148" s="62"/>
      <c r="CK148" s="62"/>
      <c r="CL148" s="62"/>
      <c r="CM148" s="62"/>
      <c r="CN148" s="62"/>
      <c r="CO148" s="62"/>
      <c r="CP148" s="62"/>
      <c r="CQ148" s="62"/>
      <c r="CR148" s="62"/>
      <c r="CS148" s="85"/>
      <c r="CT148" s="85"/>
      <c r="CU148" s="85"/>
      <c r="CV148" s="85"/>
      <c r="CW148" s="85"/>
      <c r="CX148" s="85"/>
    </row>
    <row r="149" spans="65:102" ht="12.75"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2"/>
      <c r="CD149" s="62"/>
      <c r="CE149" s="62"/>
      <c r="CF149" s="62"/>
      <c r="CG149" s="62"/>
      <c r="CH149" s="60"/>
      <c r="CI149" s="60"/>
      <c r="CJ149" s="62"/>
      <c r="CK149" s="62"/>
      <c r="CL149" s="62"/>
      <c r="CM149" s="62"/>
      <c r="CN149" s="62"/>
      <c r="CO149" s="62"/>
      <c r="CP149" s="62"/>
      <c r="CQ149" s="62"/>
      <c r="CR149" s="62"/>
      <c r="CS149" s="85"/>
      <c r="CT149" s="85"/>
      <c r="CU149" s="85"/>
      <c r="CV149" s="85"/>
      <c r="CW149" s="85"/>
      <c r="CX149" s="85"/>
    </row>
    <row r="150" spans="2:102" ht="12.75">
      <c r="B150" s="1" t="s">
        <v>51</v>
      </c>
      <c r="BE150" s="64"/>
      <c r="BF150" s="64"/>
      <c r="BG150" s="64"/>
      <c r="BH150" s="64"/>
      <c r="BI150" s="64"/>
      <c r="BJ150" s="64"/>
      <c r="BK150" s="64"/>
      <c r="BL150" s="64"/>
      <c r="BM150" s="62"/>
      <c r="BN150" s="62"/>
      <c r="BO150" s="62"/>
      <c r="BP150" s="62"/>
      <c r="BQ150" s="62"/>
      <c r="BR150" s="62"/>
      <c r="BS150" s="62"/>
      <c r="BT150" s="62"/>
      <c r="BU150" s="62"/>
      <c r="BV150" s="60"/>
      <c r="BW150" s="60"/>
      <c r="BX150" s="60"/>
      <c r="BY150" s="60"/>
      <c r="BZ150" s="60"/>
      <c r="CA150" s="60"/>
      <c r="CB150" s="60"/>
      <c r="CC150" s="62"/>
      <c r="CD150" s="62"/>
      <c r="CE150" s="62"/>
      <c r="CF150" s="62"/>
      <c r="CG150" s="62"/>
      <c r="CH150" s="60"/>
      <c r="CI150" s="60"/>
      <c r="CJ150" s="62"/>
      <c r="CK150" s="62"/>
      <c r="CL150" s="62"/>
      <c r="CM150" s="62"/>
      <c r="CN150" s="62"/>
      <c r="CO150" s="62"/>
      <c r="CP150" s="62"/>
      <c r="CQ150" s="62"/>
      <c r="CR150" s="62"/>
      <c r="CS150" s="85"/>
      <c r="CT150" s="85"/>
      <c r="CU150" s="85"/>
      <c r="CV150" s="85"/>
      <c r="CW150" s="85"/>
      <c r="CX150" s="85"/>
    </row>
    <row r="151" spans="65:102" ht="13.5" thickBot="1"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2"/>
      <c r="CD151" s="62"/>
      <c r="CE151" s="62"/>
      <c r="CF151" s="62"/>
      <c r="CG151" s="62"/>
      <c r="CH151" s="60"/>
      <c r="CI151" s="60"/>
      <c r="CJ151" s="62"/>
      <c r="CK151" s="62"/>
      <c r="CL151" s="62"/>
      <c r="CM151" s="62"/>
      <c r="CN151" s="62"/>
      <c r="CO151" s="62"/>
      <c r="CP151" s="62"/>
      <c r="CQ151" s="62"/>
      <c r="CR151" s="62"/>
      <c r="CS151" s="85"/>
      <c r="CT151" s="85"/>
      <c r="CU151" s="85"/>
      <c r="CV151" s="85"/>
      <c r="CW151" s="85"/>
      <c r="CX151" s="85"/>
    </row>
    <row r="152" spans="9:102" ht="25.5" customHeight="1">
      <c r="I152" s="237" t="s">
        <v>9</v>
      </c>
      <c r="J152" s="238"/>
      <c r="K152" s="238"/>
      <c r="L152" s="24"/>
      <c r="M152" s="202" t="str">
        <f>IF(ISBLANK($AZ$147)," ",IF($AW$147&gt;$AZ$147,$O$147,IF($AZ$147&gt;$AW$147,$AF$147)))</f>
        <v> </v>
      </c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3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2"/>
      <c r="CD152" s="62"/>
      <c r="CE152" s="62"/>
      <c r="CF152" s="62"/>
      <c r="CG152" s="62"/>
      <c r="CH152" s="60"/>
      <c r="CI152" s="60"/>
      <c r="CJ152" s="62"/>
      <c r="CK152" s="62"/>
      <c r="CL152" s="62"/>
      <c r="CM152" s="62"/>
      <c r="CN152" s="62"/>
      <c r="CO152" s="62"/>
      <c r="CP152" s="62"/>
      <c r="CQ152" s="62"/>
      <c r="CR152" s="62"/>
      <c r="CS152" s="85"/>
      <c r="CT152" s="85"/>
      <c r="CU152" s="85"/>
      <c r="CV152" s="85"/>
      <c r="CW152" s="85"/>
      <c r="CX152" s="85"/>
    </row>
    <row r="153" spans="9:102" ht="25.5" customHeight="1">
      <c r="I153" s="233" t="s">
        <v>10</v>
      </c>
      <c r="J153" s="234"/>
      <c r="K153" s="234"/>
      <c r="L153" s="25"/>
      <c r="M153" s="235" t="str">
        <f>IF(ISBLANK($AZ$147)," ",IF($AW$147&lt;$AZ$147,$O$147,IF($AZ$147&lt;$AW$147,$AF$147)))</f>
        <v> </v>
      </c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5"/>
      <c r="AU153" s="235"/>
      <c r="AV153" s="236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2"/>
      <c r="CD153" s="62"/>
      <c r="CE153" s="62"/>
      <c r="CF153" s="62"/>
      <c r="CG153" s="62"/>
      <c r="CH153" s="60"/>
      <c r="CI153" s="60"/>
      <c r="CJ153" s="62"/>
      <c r="CK153" s="62"/>
      <c r="CL153" s="62"/>
      <c r="CM153" s="62"/>
      <c r="CN153" s="62"/>
      <c r="CO153" s="62"/>
      <c r="CP153" s="62"/>
      <c r="CQ153" s="62"/>
      <c r="CR153" s="62"/>
      <c r="CS153" s="85"/>
      <c r="CT153" s="85"/>
      <c r="CU153" s="85"/>
      <c r="CV153" s="85"/>
      <c r="CW153" s="85"/>
      <c r="CX153" s="85"/>
    </row>
    <row r="154" spans="9:102" ht="25.5" customHeight="1">
      <c r="I154" s="233" t="s">
        <v>11</v>
      </c>
      <c r="J154" s="234"/>
      <c r="K154" s="234"/>
      <c r="L154" s="25"/>
      <c r="M154" s="235" t="str">
        <f>IF(ISBLANK($AZ$143)," ",IF($AW$143&gt;$AZ$143,$O$143,IF($AZ$143&gt;$AW$143,$AF$143)))</f>
        <v> </v>
      </c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5"/>
      <c r="AT154" s="235"/>
      <c r="AU154" s="235"/>
      <c r="AV154" s="236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2"/>
      <c r="CD154" s="62"/>
      <c r="CE154" s="62"/>
      <c r="CF154" s="62"/>
      <c r="CG154" s="62"/>
      <c r="CH154" s="60"/>
      <c r="CI154" s="60"/>
      <c r="CJ154" s="62"/>
      <c r="CK154" s="62"/>
      <c r="CL154" s="62"/>
      <c r="CM154" s="62"/>
      <c r="CN154" s="62"/>
      <c r="CO154" s="62"/>
      <c r="CP154" s="62"/>
      <c r="CQ154" s="62"/>
      <c r="CR154" s="62"/>
      <c r="CS154" s="85"/>
      <c r="CT154" s="85"/>
      <c r="CU154" s="85"/>
      <c r="CV154" s="85"/>
      <c r="CW154" s="85"/>
      <c r="CX154" s="85"/>
    </row>
    <row r="155" spans="9:102" ht="25.5" customHeight="1" thickBot="1">
      <c r="I155" s="229" t="s">
        <v>12</v>
      </c>
      <c r="J155" s="230"/>
      <c r="K155" s="230"/>
      <c r="L155" s="26"/>
      <c r="M155" s="231" t="str">
        <f>IF(ISBLANK($AZ$143)," ",IF($AW$143&lt;$AZ$143,$O$143,IF($AZ$143&lt;$AW$143,$AF$143)))</f>
        <v> </v>
      </c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2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2"/>
      <c r="CD155" s="62"/>
      <c r="CE155" s="62"/>
      <c r="CF155" s="62"/>
      <c r="CG155" s="62"/>
      <c r="CH155" s="60"/>
      <c r="CI155" s="60"/>
      <c r="CJ155" s="62"/>
      <c r="CK155" s="62"/>
      <c r="CL155" s="62"/>
      <c r="CM155" s="62"/>
      <c r="CN155" s="62"/>
      <c r="CO155" s="62"/>
      <c r="CP155" s="62"/>
      <c r="CQ155" s="62"/>
      <c r="CR155" s="62"/>
      <c r="CS155" s="85"/>
      <c r="CT155" s="85"/>
      <c r="CU155" s="85"/>
      <c r="CV155" s="85"/>
      <c r="CW155" s="85"/>
      <c r="CX155" s="85"/>
    </row>
  </sheetData>
  <mergeCells count="841">
    <mergeCell ref="BB64:BC64"/>
    <mergeCell ref="B53:BC53"/>
    <mergeCell ref="B42:C42"/>
    <mergeCell ref="D42:F42"/>
    <mergeCell ref="G42:I42"/>
    <mergeCell ref="J42:N42"/>
    <mergeCell ref="O42:AD42"/>
    <mergeCell ref="AF42:AV42"/>
    <mergeCell ref="BB42:BC42"/>
    <mergeCell ref="AZ63:BA63"/>
    <mergeCell ref="BB63:BC63"/>
    <mergeCell ref="B64:C64"/>
    <mergeCell ref="D64:F64"/>
    <mergeCell ref="G64:I64"/>
    <mergeCell ref="J64:N64"/>
    <mergeCell ref="O64:AD64"/>
    <mergeCell ref="AF64:AV64"/>
    <mergeCell ref="AW64:AX64"/>
    <mergeCell ref="AZ64:BA64"/>
    <mergeCell ref="B63:C63"/>
    <mergeCell ref="D63:F63"/>
    <mergeCell ref="G63:I63"/>
    <mergeCell ref="J63:N63"/>
    <mergeCell ref="BB61:BC61"/>
    <mergeCell ref="B62:C62"/>
    <mergeCell ref="D62:F62"/>
    <mergeCell ref="G62:I62"/>
    <mergeCell ref="J62:N62"/>
    <mergeCell ref="O62:AD62"/>
    <mergeCell ref="AF62:AV62"/>
    <mergeCell ref="AW62:AX62"/>
    <mergeCell ref="AZ62:BA62"/>
    <mergeCell ref="BB62:BC62"/>
    <mergeCell ref="AW142:BA142"/>
    <mergeCell ref="O144:AD144"/>
    <mergeCell ref="B61:C61"/>
    <mergeCell ref="D61:F61"/>
    <mergeCell ref="G61:I61"/>
    <mergeCell ref="J61:N61"/>
    <mergeCell ref="O61:AD61"/>
    <mergeCell ref="AF61:AV61"/>
    <mergeCell ref="AW61:AX61"/>
    <mergeCell ref="AZ61:BA61"/>
    <mergeCell ref="V132:W132"/>
    <mergeCell ref="X132:Z132"/>
    <mergeCell ref="AE132:AF132"/>
    <mergeCell ref="AG132:AR132"/>
    <mergeCell ref="B132:C132"/>
    <mergeCell ref="D132:O132"/>
    <mergeCell ref="P132:R132"/>
    <mergeCell ref="S132:T132"/>
    <mergeCell ref="AZ118:BA118"/>
    <mergeCell ref="BB118:BC118"/>
    <mergeCell ref="AF119:AV119"/>
    <mergeCell ref="BA132:BC132"/>
    <mergeCell ref="AS132:AU132"/>
    <mergeCell ref="AV132:AW132"/>
    <mergeCell ref="AY132:AZ132"/>
    <mergeCell ref="D130:O130"/>
    <mergeCell ref="P130:R130"/>
    <mergeCell ref="S130:T130"/>
    <mergeCell ref="CC118:CE118"/>
    <mergeCell ref="AS129:AU129"/>
    <mergeCell ref="AV129:AW129"/>
    <mergeCell ref="AY129:AZ129"/>
    <mergeCell ref="BA129:BC129"/>
    <mergeCell ref="AF118:AV118"/>
    <mergeCell ref="AW118:AX118"/>
    <mergeCell ref="AS130:AU130"/>
    <mergeCell ref="AV130:AW130"/>
    <mergeCell ref="AG129:AR129"/>
    <mergeCell ref="AE130:AF130"/>
    <mergeCell ref="AG130:AR130"/>
    <mergeCell ref="AV128:AZ128"/>
    <mergeCell ref="BA128:BC128"/>
    <mergeCell ref="D124:F124"/>
    <mergeCell ref="B124:C124"/>
    <mergeCell ref="CC113:CE113"/>
    <mergeCell ref="CJ113:CL113"/>
    <mergeCell ref="B129:C129"/>
    <mergeCell ref="D129:O129"/>
    <mergeCell ref="P129:R129"/>
    <mergeCell ref="S129:T129"/>
    <mergeCell ref="V129:W129"/>
    <mergeCell ref="X129:Z129"/>
    <mergeCell ref="AE129:AF129"/>
    <mergeCell ref="CJ118:CL118"/>
    <mergeCell ref="G124:I124"/>
    <mergeCell ref="J124:N124"/>
    <mergeCell ref="V130:W130"/>
    <mergeCell ref="O124:AD124"/>
    <mergeCell ref="X130:Z130"/>
    <mergeCell ref="B128:O128"/>
    <mergeCell ref="P128:R128"/>
    <mergeCell ref="S128:W128"/>
    <mergeCell ref="X128:Z128"/>
    <mergeCell ref="B130:C130"/>
    <mergeCell ref="B131:C131"/>
    <mergeCell ref="D131:O131"/>
    <mergeCell ref="BB124:BC124"/>
    <mergeCell ref="P131:R131"/>
    <mergeCell ref="S131:T131"/>
    <mergeCell ref="V131:W131"/>
    <mergeCell ref="X131:Z131"/>
    <mergeCell ref="AE131:AF131"/>
    <mergeCell ref="AG131:AR131"/>
    <mergeCell ref="AS131:AU131"/>
    <mergeCell ref="AV131:AW131"/>
    <mergeCell ref="AY131:AZ131"/>
    <mergeCell ref="AF124:AV124"/>
    <mergeCell ref="AW124:AX124"/>
    <mergeCell ref="AZ124:BA124"/>
    <mergeCell ref="BA131:BC131"/>
    <mergeCell ref="AY130:AZ130"/>
    <mergeCell ref="BA130:BC130"/>
    <mergeCell ref="AE128:AR128"/>
    <mergeCell ref="AS128:AU128"/>
    <mergeCell ref="BB122:BC122"/>
    <mergeCell ref="B123:C123"/>
    <mergeCell ref="D123:F123"/>
    <mergeCell ref="G123:I123"/>
    <mergeCell ref="J123:N123"/>
    <mergeCell ref="O123:AD123"/>
    <mergeCell ref="AF123:AV123"/>
    <mergeCell ref="AW123:AX123"/>
    <mergeCell ref="AZ123:BA123"/>
    <mergeCell ref="BB123:BC123"/>
    <mergeCell ref="O122:AD122"/>
    <mergeCell ref="AF122:AV122"/>
    <mergeCell ref="AW122:AX122"/>
    <mergeCell ref="AZ122:BA122"/>
    <mergeCell ref="B122:C122"/>
    <mergeCell ref="D122:F122"/>
    <mergeCell ref="G122:I122"/>
    <mergeCell ref="J122:N122"/>
    <mergeCell ref="BB120:BC120"/>
    <mergeCell ref="B121:C121"/>
    <mergeCell ref="D121:F121"/>
    <mergeCell ref="G121:I121"/>
    <mergeCell ref="J121:N121"/>
    <mergeCell ref="O121:AD121"/>
    <mergeCell ref="AF121:AV121"/>
    <mergeCell ref="AW121:AX121"/>
    <mergeCell ref="AZ121:BA121"/>
    <mergeCell ref="BB121:BC121"/>
    <mergeCell ref="O120:AD120"/>
    <mergeCell ref="AF120:AV120"/>
    <mergeCell ref="AW120:AX120"/>
    <mergeCell ref="AZ120:BA120"/>
    <mergeCell ref="B120:C120"/>
    <mergeCell ref="D120:F120"/>
    <mergeCell ref="G120:I120"/>
    <mergeCell ref="J120:N120"/>
    <mergeCell ref="B119:C119"/>
    <mergeCell ref="D119:F119"/>
    <mergeCell ref="G119:I119"/>
    <mergeCell ref="J119:N119"/>
    <mergeCell ref="O119:AD119"/>
    <mergeCell ref="AW119:AX119"/>
    <mergeCell ref="AZ119:BA119"/>
    <mergeCell ref="BB119:BC119"/>
    <mergeCell ref="O118:AD118"/>
    <mergeCell ref="B118:C118"/>
    <mergeCell ref="D118:F118"/>
    <mergeCell ref="G118:I118"/>
    <mergeCell ref="J118:N118"/>
    <mergeCell ref="BB116:BC116"/>
    <mergeCell ref="B117:C117"/>
    <mergeCell ref="D117:F117"/>
    <mergeCell ref="G117:I117"/>
    <mergeCell ref="J117:N117"/>
    <mergeCell ref="O117:AD117"/>
    <mergeCell ref="AF117:AV117"/>
    <mergeCell ref="AW117:AX117"/>
    <mergeCell ref="AZ117:BA117"/>
    <mergeCell ref="BB117:BC117"/>
    <mergeCell ref="AZ115:BA115"/>
    <mergeCell ref="BB115:BC115"/>
    <mergeCell ref="B116:C116"/>
    <mergeCell ref="D116:F116"/>
    <mergeCell ref="G116:I116"/>
    <mergeCell ref="J116:N116"/>
    <mergeCell ref="O116:AD116"/>
    <mergeCell ref="AF116:AV116"/>
    <mergeCell ref="AW116:AX116"/>
    <mergeCell ref="AZ116:BA116"/>
    <mergeCell ref="B95:BC95"/>
    <mergeCell ref="B112:C112"/>
    <mergeCell ref="D112:F112"/>
    <mergeCell ref="G112:I112"/>
    <mergeCell ref="J112:N112"/>
    <mergeCell ref="O112:AV112"/>
    <mergeCell ref="AW112:BA112"/>
    <mergeCell ref="BB112:BC112"/>
    <mergeCell ref="H110:L110"/>
    <mergeCell ref="U110:V110"/>
    <mergeCell ref="B113:C113"/>
    <mergeCell ref="D113:F113"/>
    <mergeCell ref="G113:I113"/>
    <mergeCell ref="J113:N113"/>
    <mergeCell ref="O113:AD113"/>
    <mergeCell ref="X110:AB110"/>
    <mergeCell ref="J114:N114"/>
    <mergeCell ref="J115:N115"/>
    <mergeCell ref="B99:C100"/>
    <mergeCell ref="B101:C102"/>
    <mergeCell ref="B103:C104"/>
    <mergeCell ref="D99:Z99"/>
    <mergeCell ref="D100:Z100"/>
    <mergeCell ref="D101:Z101"/>
    <mergeCell ref="D102:Z102"/>
    <mergeCell ref="D103:Z103"/>
    <mergeCell ref="D104:Z104"/>
    <mergeCell ref="AW113:AX113"/>
    <mergeCell ref="AZ113:BA113"/>
    <mergeCell ref="BB113:BC113"/>
    <mergeCell ref="AE99:AF100"/>
    <mergeCell ref="AG99:BC99"/>
    <mergeCell ref="AG100:BC100"/>
    <mergeCell ref="AE101:AF102"/>
    <mergeCell ref="AG101:BC101"/>
    <mergeCell ref="AG102:BC102"/>
    <mergeCell ref="AL110:AP110"/>
    <mergeCell ref="D106:Z106"/>
    <mergeCell ref="AG106:BC106"/>
    <mergeCell ref="AE103:AF104"/>
    <mergeCell ref="AG103:BC103"/>
    <mergeCell ref="AG104:BC104"/>
    <mergeCell ref="B98:Z98"/>
    <mergeCell ref="AE98:BC98"/>
    <mergeCell ref="BB114:BC114"/>
    <mergeCell ref="B114:C114"/>
    <mergeCell ref="D114:F114"/>
    <mergeCell ref="G114:I114"/>
    <mergeCell ref="O114:AD114"/>
    <mergeCell ref="B105:C106"/>
    <mergeCell ref="D105:Z105"/>
    <mergeCell ref="AE105:AF106"/>
    <mergeCell ref="B115:C115"/>
    <mergeCell ref="D115:F115"/>
    <mergeCell ref="G115:I115"/>
    <mergeCell ref="O115:AD115"/>
    <mergeCell ref="AF115:AV115"/>
    <mergeCell ref="AW115:AX115"/>
    <mergeCell ref="AV92:AW92"/>
    <mergeCell ref="AY92:AZ92"/>
    <mergeCell ref="AS92:AU92"/>
    <mergeCell ref="AF114:AV114"/>
    <mergeCell ref="AW114:AX114"/>
    <mergeCell ref="AZ114:BA114"/>
    <mergeCell ref="AG105:BC105"/>
    <mergeCell ref="AF113:AV113"/>
    <mergeCell ref="BA92:BC92"/>
    <mergeCell ref="BA85:BC85"/>
    <mergeCell ref="AY91:AZ91"/>
    <mergeCell ref="BA91:BC91"/>
    <mergeCell ref="AY85:AZ85"/>
    <mergeCell ref="BA89:BC89"/>
    <mergeCell ref="AY90:AZ90"/>
    <mergeCell ref="BA90:BC90"/>
    <mergeCell ref="B92:C92"/>
    <mergeCell ref="D92:O92"/>
    <mergeCell ref="P92:R92"/>
    <mergeCell ref="S92:T92"/>
    <mergeCell ref="AS85:AU85"/>
    <mergeCell ref="V92:W92"/>
    <mergeCell ref="X92:Z92"/>
    <mergeCell ref="AE92:AF92"/>
    <mergeCell ref="AG92:AR92"/>
    <mergeCell ref="V85:W85"/>
    <mergeCell ref="X85:Z85"/>
    <mergeCell ref="AE85:AF85"/>
    <mergeCell ref="AG85:AR85"/>
    <mergeCell ref="B85:C85"/>
    <mergeCell ref="D85:O85"/>
    <mergeCell ref="P85:R85"/>
    <mergeCell ref="S85:T85"/>
    <mergeCell ref="AV81:AW81"/>
    <mergeCell ref="AS80:AU80"/>
    <mergeCell ref="V83:W83"/>
    <mergeCell ref="BB76:BC76"/>
    <mergeCell ref="AE83:AF83"/>
    <mergeCell ref="AG83:AR83"/>
    <mergeCell ref="AS83:AU83"/>
    <mergeCell ref="AV83:AW83"/>
    <mergeCell ref="AZ76:BA76"/>
    <mergeCell ref="B76:C76"/>
    <mergeCell ref="D76:F76"/>
    <mergeCell ref="G76:I76"/>
    <mergeCell ref="J76:N76"/>
    <mergeCell ref="AW76:AX76"/>
    <mergeCell ref="O76:AD76"/>
    <mergeCell ref="AF76:AV76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AZ73:BA73"/>
    <mergeCell ref="BB73:BC73"/>
    <mergeCell ref="B74:C74"/>
    <mergeCell ref="D74:F74"/>
    <mergeCell ref="G74:I74"/>
    <mergeCell ref="J74:N74"/>
    <mergeCell ref="O74:AD74"/>
    <mergeCell ref="AF74:AV74"/>
    <mergeCell ref="AW74:AX74"/>
    <mergeCell ref="AZ74:BA74"/>
    <mergeCell ref="AW72:AX72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B72:C72"/>
    <mergeCell ref="D72:F72"/>
    <mergeCell ref="G72:I72"/>
    <mergeCell ref="J72:N72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AZ69:BA69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69:C69"/>
    <mergeCell ref="D69:F69"/>
    <mergeCell ref="G69:I69"/>
    <mergeCell ref="J69:N69"/>
    <mergeCell ref="BB67:BC67"/>
    <mergeCell ref="B68:C68"/>
    <mergeCell ref="D68:F68"/>
    <mergeCell ref="G68:I68"/>
    <mergeCell ref="J68:N68"/>
    <mergeCell ref="O68:AD68"/>
    <mergeCell ref="AF68:AV68"/>
    <mergeCell ref="AW68:AX68"/>
    <mergeCell ref="AZ68:BA68"/>
    <mergeCell ref="BB68:BC68"/>
    <mergeCell ref="AZ66:BA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66:C66"/>
    <mergeCell ref="D66:F66"/>
    <mergeCell ref="G66:I66"/>
    <mergeCell ref="J66:N66"/>
    <mergeCell ref="AZ65:BA65"/>
    <mergeCell ref="B65:C65"/>
    <mergeCell ref="D65:F65"/>
    <mergeCell ref="G65:I65"/>
    <mergeCell ref="J65:N65"/>
    <mergeCell ref="O47:AD47"/>
    <mergeCell ref="O65:AD65"/>
    <mergeCell ref="AF65:AV65"/>
    <mergeCell ref="AW65:AX65"/>
    <mergeCell ref="O63:AD63"/>
    <mergeCell ref="AF63:AV63"/>
    <mergeCell ref="AW63:AX63"/>
    <mergeCell ref="O49:AD49"/>
    <mergeCell ref="AF49:AV49"/>
    <mergeCell ref="BB65:BC65"/>
    <mergeCell ref="O43:AD43"/>
    <mergeCell ref="AF43:AV43"/>
    <mergeCell ref="O44:AD44"/>
    <mergeCell ref="AF44:AV44"/>
    <mergeCell ref="O45:AD45"/>
    <mergeCell ref="AF45:AV45"/>
    <mergeCell ref="O46:AD46"/>
    <mergeCell ref="B83:C83"/>
    <mergeCell ref="D83:O83"/>
    <mergeCell ref="P83:R83"/>
    <mergeCell ref="S83:T83"/>
    <mergeCell ref="CJ40:CL40"/>
    <mergeCell ref="O56:AV56"/>
    <mergeCell ref="AW56:BA56"/>
    <mergeCell ref="BB56:BC56"/>
    <mergeCell ref="O50:AD50"/>
    <mergeCell ref="AF50:AV50"/>
    <mergeCell ref="O51:AD51"/>
    <mergeCell ref="AF51:AV51"/>
    <mergeCell ref="AF47:AV47"/>
    <mergeCell ref="O48:AD48"/>
    <mergeCell ref="J56:N56"/>
    <mergeCell ref="X83:Z83"/>
    <mergeCell ref="AE81:AF81"/>
    <mergeCell ref="AG81:AR81"/>
    <mergeCell ref="AF60:AV60"/>
    <mergeCell ref="O66:AD66"/>
    <mergeCell ref="AF66:AV66"/>
    <mergeCell ref="O69:AD69"/>
    <mergeCell ref="AF69:AV69"/>
    <mergeCell ref="O72:AD72"/>
    <mergeCell ref="B60:C60"/>
    <mergeCell ref="CC40:CE40"/>
    <mergeCell ref="D60:F60"/>
    <mergeCell ref="G60:I60"/>
    <mergeCell ref="J60:N60"/>
    <mergeCell ref="J58:N58"/>
    <mergeCell ref="AF59:AV59"/>
    <mergeCell ref="B56:C56"/>
    <mergeCell ref="D56:F56"/>
    <mergeCell ref="G56:I56"/>
    <mergeCell ref="B20:C20"/>
    <mergeCell ref="D20:X20"/>
    <mergeCell ref="O60:AD60"/>
    <mergeCell ref="O58:AD58"/>
    <mergeCell ref="O32:AD32"/>
    <mergeCell ref="B57:C57"/>
    <mergeCell ref="D57:F57"/>
    <mergeCell ref="G57:I57"/>
    <mergeCell ref="J59:N59"/>
    <mergeCell ref="O59:AD59"/>
    <mergeCell ref="BB147:BC148"/>
    <mergeCell ref="O148:AD148"/>
    <mergeCell ref="AF148:AV148"/>
    <mergeCell ref="BB146:BC146"/>
    <mergeCell ref="AW147:AX148"/>
    <mergeCell ref="AY147:AY148"/>
    <mergeCell ref="O147:AD147"/>
    <mergeCell ref="AF147:AV147"/>
    <mergeCell ref="B142:C142"/>
    <mergeCell ref="D142:I142"/>
    <mergeCell ref="J142:N142"/>
    <mergeCell ref="O142:AV142"/>
    <mergeCell ref="I152:K152"/>
    <mergeCell ref="B143:C144"/>
    <mergeCell ref="D143:I144"/>
    <mergeCell ref="J143:N144"/>
    <mergeCell ref="B146:C146"/>
    <mergeCell ref="D146:I146"/>
    <mergeCell ref="J146:N146"/>
    <mergeCell ref="I155:K155"/>
    <mergeCell ref="M155:AV155"/>
    <mergeCell ref="I153:K153"/>
    <mergeCell ref="M153:AV153"/>
    <mergeCell ref="I154:K154"/>
    <mergeCell ref="M154:AV154"/>
    <mergeCell ref="AY143:AY144"/>
    <mergeCell ref="BB143:BC144"/>
    <mergeCell ref="AF144:AV144"/>
    <mergeCell ref="B147:C148"/>
    <mergeCell ref="D147:I148"/>
    <mergeCell ref="J147:N148"/>
    <mergeCell ref="AW146:BA146"/>
    <mergeCell ref="AZ143:BA144"/>
    <mergeCell ref="O143:AD143"/>
    <mergeCell ref="O146:AV146"/>
    <mergeCell ref="M152:AV152"/>
    <mergeCell ref="AZ147:BA148"/>
    <mergeCell ref="B135:BC135"/>
    <mergeCell ref="H139:L139"/>
    <mergeCell ref="U139:V139"/>
    <mergeCell ref="X139:AB139"/>
    <mergeCell ref="AL139:AP139"/>
    <mergeCell ref="BB142:BC142"/>
    <mergeCell ref="AF143:AV143"/>
    <mergeCell ref="AW143:AX144"/>
    <mergeCell ref="AE89:AF89"/>
    <mergeCell ref="AE90:AF90"/>
    <mergeCell ref="AG90:AR90"/>
    <mergeCell ref="AE91:AF91"/>
    <mergeCell ref="AG91:AR91"/>
    <mergeCell ref="BA87:BC87"/>
    <mergeCell ref="AE88:AF88"/>
    <mergeCell ref="AG88:AR88"/>
    <mergeCell ref="AS88:AU88"/>
    <mergeCell ref="AV88:AW88"/>
    <mergeCell ref="AY88:AZ88"/>
    <mergeCell ref="BA88:BC88"/>
    <mergeCell ref="AS89:AU89"/>
    <mergeCell ref="AV89:AW89"/>
    <mergeCell ref="AS91:AU91"/>
    <mergeCell ref="AV91:AW91"/>
    <mergeCell ref="P89:R89"/>
    <mergeCell ref="S89:T89"/>
    <mergeCell ref="B91:C91"/>
    <mergeCell ref="D91:O91"/>
    <mergeCell ref="P91:R91"/>
    <mergeCell ref="S91:T91"/>
    <mergeCell ref="D90:O90"/>
    <mergeCell ref="P90:R90"/>
    <mergeCell ref="S90:T90"/>
    <mergeCell ref="V90:W90"/>
    <mergeCell ref="AE27:AF27"/>
    <mergeCell ref="AG27:BA27"/>
    <mergeCell ref="BB27:BC27"/>
    <mergeCell ref="AF37:AV37"/>
    <mergeCell ref="AW34:AX34"/>
    <mergeCell ref="AW37:AX37"/>
    <mergeCell ref="AW36:AX36"/>
    <mergeCell ref="AZ32:BA32"/>
    <mergeCell ref="AW33:AX33"/>
    <mergeCell ref="AZ33:BA33"/>
    <mergeCell ref="AE25:AF25"/>
    <mergeCell ref="AG25:BA25"/>
    <mergeCell ref="BB25:BC25"/>
    <mergeCell ref="BB26:BC26"/>
    <mergeCell ref="AE26:AF26"/>
    <mergeCell ref="AG26:BA26"/>
    <mergeCell ref="B25:C25"/>
    <mergeCell ref="D25:X25"/>
    <mergeCell ref="Y25:Z25"/>
    <mergeCell ref="B26:C26"/>
    <mergeCell ref="D26:X26"/>
    <mergeCell ref="Y27:Z27"/>
    <mergeCell ref="Y26:Z26"/>
    <mergeCell ref="B27:C27"/>
    <mergeCell ref="D27:X27"/>
    <mergeCell ref="BB16:BC16"/>
    <mergeCell ref="BB18:BC18"/>
    <mergeCell ref="AG19:BA19"/>
    <mergeCell ref="BB19:BC19"/>
    <mergeCell ref="H10:L10"/>
    <mergeCell ref="A4:AP4"/>
    <mergeCell ref="AL10:AP10"/>
    <mergeCell ref="AG17:BA17"/>
    <mergeCell ref="AG16:BA16"/>
    <mergeCell ref="B89:C89"/>
    <mergeCell ref="D89:O89"/>
    <mergeCell ref="A2:AP3"/>
    <mergeCell ref="U10:V10"/>
    <mergeCell ref="B15:Z15"/>
    <mergeCell ref="AE15:BC15"/>
    <mergeCell ref="M6:T6"/>
    <mergeCell ref="Y6:AF6"/>
    <mergeCell ref="B8:AM8"/>
    <mergeCell ref="X10:AB10"/>
    <mergeCell ref="B90:C90"/>
    <mergeCell ref="AV84:AW84"/>
    <mergeCell ref="AS84:AU84"/>
    <mergeCell ref="X87:Z87"/>
    <mergeCell ref="AE87:AR87"/>
    <mergeCell ref="AS87:AU87"/>
    <mergeCell ref="AV87:AZ87"/>
    <mergeCell ref="AV85:AW85"/>
    <mergeCell ref="AG89:AR89"/>
    <mergeCell ref="AY89:AZ89"/>
    <mergeCell ref="AY82:AZ82"/>
    <mergeCell ref="BA82:BC82"/>
    <mergeCell ref="V91:W91"/>
    <mergeCell ref="X91:Z91"/>
    <mergeCell ref="X88:Z88"/>
    <mergeCell ref="V89:W89"/>
    <mergeCell ref="X89:Z89"/>
    <mergeCell ref="X90:Z90"/>
    <mergeCell ref="AS90:AU90"/>
    <mergeCell ref="AV90:AW90"/>
    <mergeCell ref="BB20:BC20"/>
    <mergeCell ref="BB57:BC57"/>
    <mergeCell ref="BB58:BC58"/>
    <mergeCell ref="AV80:AZ80"/>
    <mergeCell ref="BA80:BC80"/>
    <mergeCell ref="AW57:AX57"/>
    <mergeCell ref="AZ57:BA57"/>
    <mergeCell ref="AE22:BC22"/>
    <mergeCell ref="AE20:AF20"/>
    <mergeCell ref="AG20:BA20"/>
    <mergeCell ref="AG24:BA24"/>
    <mergeCell ref="AY81:AZ81"/>
    <mergeCell ref="BA81:BC81"/>
    <mergeCell ref="BB33:BC33"/>
    <mergeCell ref="BB32:BC32"/>
    <mergeCell ref="AW32:AX32"/>
    <mergeCell ref="BB24:BC24"/>
    <mergeCell ref="AF39:AV39"/>
    <mergeCell ref="AZ41:BA41"/>
    <mergeCell ref="AF48:AV48"/>
    <mergeCell ref="J57:N57"/>
    <mergeCell ref="O57:AD57"/>
    <mergeCell ref="AF57:AV57"/>
    <mergeCell ref="BB17:BC17"/>
    <mergeCell ref="AG18:BA18"/>
    <mergeCell ref="AF32:AV32"/>
    <mergeCell ref="AE23:AF23"/>
    <mergeCell ref="AG23:BA23"/>
    <mergeCell ref="BB23:BC23"/>
    <mergeCell ref="AE24:AF24"/>
    <mergeCell ref="AE82:AF82"/>
    <mergeCell ref="AG82:AR82"/>
    <mergeCell ref="AS81:AU81"/>
    <mergeCell ref="AF58:AV58"/>
    <mergeCell ref="AE80:AR80"/>
    <mergeCell ref="AS82:AU82"/>
    <mergeCell ref="AV82:AW82"/>
    <mergeCell ref="AW66:AX66"/>
    <mergeCell ref="AW69:AX69"/>
    <mergeCell ref="AF72:AV72"/>
    <mergeCell ref="B59:C59"/>
    <mergeCell ref="D59:F59"/>
    <mergeCell ref="G59:I59"/>
    <mergeCell ref="AE84:AF84"/>
    <mergeCell ref="B80:O80"/>
    <mergeCell ref="P80:R80"/>
    <mergeCell ref="S80:W80"/>
    <mergeCell ref="X80:Z80"/>
    <mergeCell ref="B81:C81"/>
    <mergeCell ref="D81:O81"/>
    <mergeCell ref="G58:I58"/>
    <mergeCell ref="O33:AD33"/>
    <mergeCell ref="AF33:AV33"/>
    <mergeCell ref="J33:N33"/>
    <mergeCell ref="G33:I33"/>
    <mergeCell ref="G36:I36"/>
    <mergeCell ref="G40:I40"/>
    <mergeCell ref="G39:I39"/>
    <mergeCell ref="G41:I41"/>
    <mergeCell ref="J36:N36"/>
    <mergeCell ref="B48:C48"/>
    <mergeCell ref="B49:C49"/>
    <mergeCell ref="B50:C50"/>
    <mergeCell ref="B39:C39"/>
    <mergeCell ref="B40:C40"/>
    <mergeCell ref="B43:C43"/>
    <mergeCell ref="B44:C44"/>
    <mergeCell ref="B45:C45"/>
    <mergeCell ref="B46:C46"/>
    <mergeCell ref="B41:C41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19:C19"/>
    <mergeCell ref="D19:X19"/>
    <mergeCell ref="AE19:AF19"/>
    <mergeCell ref="Y19:Z19"/>
    <mergeCell ref="Y20:Z20"/>
    <mergeCell ref="D18:X18"/>
    <mergeCell ref="AE18:AF18"/>
    <mergeCell ref="Y18:Z18"/>
    <mergeCell ref="D32:F32"/>
    <mergeCell ref="G32:I32"/>
    <mergeCell ref="J32:N32"/>
    <mergeCell ref="B22:Z22"/>
    <mergeCell ref="B24:C24"/>
    <mergeCell ref="D24:X24"/>
    <mergeCell ref="Y24:Z24"/>
    <mergeCell ref="B23:C23"/>
    <mergeCell ref="D23:X23"/>
    <mergeCell ref="Y23:Z23"/>
    <mergeCell ref="G31:I31"/>
    <mergeCell ref="D31:F31"/>
    <mergeCell ref="BB31:BC31"/>
    <mergeCell ref="AW31:BA31"/>
    <mergeCell ref="J31:N31"/>
    <mergeCell ref="O31:AV31"/>
    <mergeCell ref="B31:C31"/>
    <mergeCell ref="B33:C33"/>
    <mergeCell ref="B34:C34"/>
    <mergeCell ref="B38:C38"/>
    <mergeCell ref="B32:C32"/>
    <mergeCell ref="B35:C35"/>
    <mergeCell ref="B36:C36"/>
    <mergeCell ref="B37:C37"/>
    <mergeCell ref="B51:C51"/>
    <mergeCell ref="D33:F33"/>
    <mergeCell ref="D40:F40"/>
    <mergeCell ref="D39:F39"/>
    <mergeCell ref="D41:F41"/>
    <mergeCell ref="D44:F44"/>
    <mergeCell ref="D47:F47"/>
    <mergeCell ref="D50:F50"/>
    <mergeCell ref="D36:F36"/>
    <mergeCell ref="B47:C47"/>
    <mergeCell ref="D38:F38"/>
    <mergeCell ref="G38:I38"/>
    <mergeCell ref="D37:F37"/>
    <mergeCell ref="G37:I37"/>
    <mergeCell ref="D34:F34"/>
    <mergeCell ref="G34:I34"/>
    <mergeCell ref="O34:AD34"/>
    <mergeCell ref="D35:F35"/>
    <mergeCell ref="G35:I35"/>
    <mergeCell ref="J35:N35"/>
    <mergeCell ref="O35:AD35"/>
    <mergeCell ref="O36:AD36"/>
    <mergeCell ref="AZ34:BA34"/>
    <mergeCell ref="J34:N34"/>
    <mergeCell ref="AZ39:BA39"/>
    <mergeCell ref="BB34:BC34"/>
    <mergeCell ref="AF34:AV34"/>
    <mergeCell ref="AZ36:BA36"/>
    <mergeCell ref="BB36:BC36"/>
    <mergeCell ref="AF35:AV35"/>
    <mergeCell ref="AW35:AX35"/>
    <mergeCell ref="AZ35:BA35"/>
    <mergeCell ref="BB35:BC35"/>
    <mergeCell ref="AF36:AV36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AZ37:BA37"/>
    <mergeCell ref="O37:AD37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O39:AD39"/>
    <mergeCell ref="AW39:AX39"/>
    <mergeCell ref="J41:N41"/>
    <mergeCell ref="O41:AD41"/>
    <mergeCell ref="AF41:AV41"/>
    <mergeCell ref="AW41:AX41"/>
    <mergeCell ref="BB41:BC41"/>
    <mergeCell ref="AG84:AR84"/>
    <mergeCell ref="AY84:AZ84"/>
    <mergeCell ref="BA84:BC84"/>
    <mergeCell ref="BB43:BC43"/>
    <mergeCell ref="BB44:BC44"/>
    <mergeCell ref="AZ45:BA45"/>
    <mergeCell ref="BB45:BC45"/>
    <mergeCell ref="AY83:AZ83"/>
    <mergeCell ref="BA83:BC83"/>
    <mergeCell ref="G44:I44"/>
    <mergeCell ref="J44:N44"/>
    <mergeCell ref="D43:F43"/>
    <mergeCell ref="G43:I43"/>
    <mergeCell ref="J43:N43"/>
    <mergeCell ref="D45:F45"/>
    <mergeCell ref="G45:I45"/>
    <mergeCell ref="J45:N45"/>
    <mergeCell ref="AW45:AX45"/>
    <mergeCell ref="AZ46:BA46"/>
    <mergeCell ref="D46:F46"/>
    <mergeCell ref="G46:I46"/>
    <mergeCell ref="J46:N46"/>
    <mergeCell ref="AF46:AV46"/>
    <mergeCell ref="D48:F48"/>
    <mergeCell ref="G48:I48"/>
    <mergeCell ref="J48:N48"/>
    <mergeCell ref="BB46:BC46"/>
    <mergeCell ref="G47:I47"/>
    <mergeCell ref="J47:N47"/>
    <mergeCell ref="AW47:AX47"/>
    <mergeCell ref="AZ47:BA47"/>
    <mergeCell ref="BB47:BC47"/>
    <mergeCell ref="AW46:AX46"/>
    <mergeCell ref="J50:N50"/>
    <mergeCell ref="BB48:BC48"/>
    <mergeCell ref="D49:F49"/>
    <mergeCell ref="G49:I49"/>
    <mergeCell ref="J49:N49"/>
    <mergeCell ref="AW49:AX49"/>
    <mergeCell ref="AZ49:BA49"/>
    <mergeCell ref="BB49:BC49"/>
    <mergeCell ref="AW48:AX48"/>
    <mergeCell ref="AZ48:BA48"/>
    <mergeCell ref="BB50:BC50"/>
    <mergeCell ref="D51:F51"/>
    <mergeCell ref="G51:I51"/>
    <mergeCell ref="J51:N51"/>
    <mergeCell ref="AW51:AX51"/>
    <mergeCell ref="AZ51:BA51"/>
    <mergeCell ref="BB51:BC51"/>
    <mergeCell ref="AW50:AX50"/>
    <mergeCell ref="AZ50:BA50"/>
    <mergeCell ref="G50:I50"/>
    <mergeCell ref="BB59:BC59"/>
    <mergeCell ref="BB60:BC60"/>
    <mergeCell ref="B58:C58"/>
    <mergeCell ref="D58:F58"/>
    <mergeCell ref="AW58:AX58"/>
    <mergeCell ref="AZ58:BA58"/>
    <mergeCell ref="AW59:AX59"/>
    <mergeCell ref="AZ59:BA59"/>
    <mergeCell ref="AW60:AX60"/>
    <mergeCell ref="AZ60:BA60"/>
    <mergeCell ref="P81:R81"/>
    <mergeCell ref="S81:T81"/>
    <mergeCell ref="B82:C82"/>
    <mergeCell ref="D82:O82"/>
    <mergeCell ref="P82:R82"/>
    <mergeCell ref="S82:T82"/>
    <mergeCell ref="X81:Z81"/>
    <mergeCell ref="V82:W82"/>
    <mergeCell ref="X82:Z82"/>
    <mergeCell ref="V81:W81"/>
    <mergeCell ref="B84:C84"/>
    <mergeCell ref="D84:O84"/>
    <mergeCell ref="P84:R84"/>
    <mergeCell ref="S84:T84"/>
    <mergeCell ref="B87:O87"/>
    <mergeCell ref="P87:R87"/>
    <mergeCell ref="S87:W87"/>
    <mergeCell ref="B88:C88"/>
    <mergeCell ref="D88:O88"/>
    <mergeCell ref="P88:R88"/>
    <mergeCell ref="S88:T88"/>
    <mergeCell ref="V88:W88"/>
    <mergeCell ref="V84:W84"/>
    <mergeCell ref="X84:Z84"/>
    <mergeCell ref="CC32:CE32"/>
    <mergeCell ref="CJ32:CL32"/>
    <mergeCell ref="AW42:AX42"/>
    <mergeCell ref="AZ42:BA42"/>
    <mergeCell ref="AW43:AX43"/>
    <mergeCell ref="AZ43:BA43"/>
    <mergeCell ref="AW44:AX44"/>
    <mergeCell ref="AZ44:BA4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3" manualBreakCount="3">
    <brk id="52" max="55" man="1"/>
    <brk id="93" max="55" man="1"/>
    <brk id="13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2003-01-28T13:16:19Z</cp:lastPrinted>
  <dcterms:created xsi:type="dcterms:W3CDTF">2002-02-21T07:48:38Z</dcterms:created>
  <dcterms:modified xsi:type="dcterms:W3CDTF">2002-12-31T10:16:41Z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